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H36" i="1"/>
  <c r="H26"/>
  <c r="G46"/>
  <c r="F16"/>
  <c r="G16" s="1"/>
  <c r="F38"/>
  <c r="G71"/>
  <c r="G87" s="1"/>
  <c r="F71"/>
  <c r="F87" s="1"/>
  <c r="E71"/>
  <c r="E87" s="1"/>
  <c r="D71"/>
  <c r="D87" s="1"/>
  <c r="H70"/>
  <c r="H71"/>
  <c r="H78"/>
  <c r="G38"/>
  <c r="G24"/>
  <c r="F26" s="1"/>
  <c r="G25" s="1"/>
  <c r="F24"/>
  <c r="E26" s="1"/>
  <c r="F25" s="1"/>
  <c r="E24"/>
  <c r="D26" s="1"/>
  <c r="E25" s="1"/>
  <c r="D24"/>
  <c r="D25" s="1"/>
  <c r="D27" s="1"/>
  <c r="D32" s="1"/>
  <c r="D34" s="1"/>
  <c r="F17"/>
  <c r="E17"/>
  <c r="D17"/>
  <c r="H15"/>
  <c r="H25" l="1"/>
  <c r="D76"/>
  <c r="E76"/>
  <c r="F76"/>
  <c r="G17"/>
  <c r="H87"/>
  <c r="H69"/>
  <c r="D77"/>
  <c r="E77"/>
  <c r="F77"/>
  <c r="G77"/>
  <c r="D44"/>
  <c r="D52" s="1"/>
  <c r="D60" s="1"/>
  <c r="D35"/>
  <c r="H35" s="1"/>
  <c r="G18"/>
  <c r="G19" s="1"/>
  <c r="F18"/>
  <c r="F19" s="1"/>
  <c r="E18"/>
  <c r="E19" s="1"/>
  <c r="H17"/>
  <c r="D18"/>
  <c r="H18" s="1"/>
  <c r="H24"/>
  <c r="E27"/>
  <c r="F27"/>
  <c r="G27"/>
  <c r="G76" l="1"/>
  <c r="G32"/>
  <c r="F32"/>
  <c r="E32"/>
  <c r="H77"/>
  <c r="G79"/>
  <c r="G88" s="1"/>
  <c r="F79"/>
  <c r="F88" s="1"/>
  <c r="E79"/>
  <c r="E88" s="1"/>
  <c r="D79"/>
  <c r="D88" s="1"/>
  <c r="H88" s="1"/>
  <c r="D55"/>
  <c r="G34"/>
  <c r="G35" s="1"/>
  <c r="F36" s="1"/>
  <c r="G44"/>
  <c r="G52" s="1"/>
  <c r="G60" s="1"/>
  <c r="F34"/>
  <c r="F35" s="1"/>
  <c r="E36" s="1"/>
  <c r="F44"/>
  <c r="F52" s="1"/>
  <c r="F60" s="1"/>
  <c r="E34"/>
  <c r="E44"/>
  <c r="E52" s="1"/>
  <c r="E60" s="1"/>
  <c r="G37"/>
  <c r="G39" s="1"/>
  <c r="F37"/>
  <c r="F39" s="1"/>
  <c r="H34"/>
  <c r="E35"/>
  <c r="D36" s="1"/>
  <c r="D37"/>
  <c r="D39" s="1"/>
  <c r="D19"/>
  <c r="H19" s="1"/>
  <c r="H32"/>
  <c r="D47"/>
  <c r="H44"/>
  <c r="H27"/>
  <c r="D85" l="1"/>
  <c r="D62"/>
  <c r="D84"/>
  <c r="D61"/>
  <c r="F84"/>
  <c r="F61"/>
  <c r="G84"/>
  <c r="G61"/>
  <c r="D86"/>
  <c r="D63"/>
  <c r="D89"/>
  <c r="E55"/>
  <c r="F55"/>
  <c r="G55"/>
  <c r="H76"/>
  <c r="H52"/>
  <c r="H60" s="1"/>
  <c r="H55"/>
  <c r="H63" s="1"/>
  <c r="E37"/>
  <c r="E39" s="1"/>
  <c r="E47"/>
  <c r="F47"/>
  <c r="G47"/>
  <c r="G85" l="1"/>
  <c r="G62"/>
  <c r="F85"/>
  <c r="F62"/>
  <c r="E85"/>
  <c r="E62"/>
  <c r="E84"/>
  <c r="E61"/>
  <c r="G86"/>
  <c r="G63"/>
  <c r="F86"/>
  <c r="F63"/>
  <c r="E86"/>
  <c r="E63"/>
  <c r="G64"/>
  <c r="F64"/>
  <c r="D64"/>
  <c r="H85"/>
  <c r="H86"/>
  <c r="E89"/>
  <c r="H84"/>
  <c r="H89" s="1"/>
  <c r="H79"/>
  <c r="H37"/>
  <c r="H47"/>
  <c r="H62" s="1"/>
  <c r="E64" l="1"/>
  <c r="F89"/>
  <c r="G89"/>
  <c r="H39"/>
  <c r="H61" s="1"/>
  <c r="H64" s="1"/>
</calcChain>
</file>

<file path=xl/sharedStrings.xml><?xml version="1.0" encoding="utf-8"?>
<sst xmlns="http://schemas.openxmlformats.org/spreadsheetml/2006/main" count="123" uniqueCount="70">
  <si>
    <t>Charges indirectes</t>
  </si>
  <si>
    <t>Charges indirectes de production</t>
  </si>
  <si>
    <r>
      <rPr>
        <b/>
        <u/>
        <sz val="14"/>
        <color theme="1"/>
        <rFont val="Times New Roman"/>
        <family val="1"/>
        <scheme val="major"/>
      </rPr>
      <t>Module</t>
    </r>
    <r>
      <rPr>
        <sz val="14"/>
        <color theme="1"/>
        <rFont val="Times New Roman"/>
        <family val="1"/>
        <scheme val="major"/>
      </rPr>
      <t xml:space="preserve"> : Gestion Budgétaire</t>
    </r>
  </si>
  <si>
    <r>
      <rPr>
        <b/>
        <u/>
        <sz val="14"/>
        <color theme="1"/>
        <rFont val="Times New Roman"/>
        <family val="1"/>
        <scheme val="major"/>
      </rPr>
      <t>Enseignant</t>
    </r>
    <r>
      <rPr>
        <sz val="14"/>
        <color theme="1"/>
        <rFont val="Times New Roman"/>
        <family val="1"/>
        <scheme val="major"/>
      </rPr>
      <t xml:space="preserve"> : KHERRI Abdenacer</t>
    </r>
  </si>
  <si>
    <r>
      <rPr>
        <b/>
        <u/>
        <sz val="14"/>
        <color theme="1"/>
        <rFont val="Times New Roman"/>
        <family val="1"/>
        <scheme val="major"/>
      </rPr>
      <t>Niveau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3 ème année</t>
    </r>
  </si>
  <si>
    <r>
      <rPr>
        <b/>
        <u/>
        <sz val="14"/>
        <color theme="1"/>
        <rFont val="Times New Roman"/>
        <family val="1"/>
        <scheme val="major"/>
      </rPr>
      <t>Spécialité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Management</t>
    </r>
  </si>
  <si>
    <t>4 ème Trim</t>
  </si>
  <si>
    <t>3 ème Trim</t>
  </si>
  <si>
    <t>2 ème Trim</t>
  </si>
  <si>
    <t>1 er Trim</t>
  </si>
  <si>
    <t xml:space="preserve">MOD </t>
  </si>
  <si>
    <t>Quantité à vendre</t>
  </si>
  <si>
    <t>Prix de vente (HT)</t>
  </si>
  <si>
    <t>Chiffre d'affaires (HT)</t>
  </si>
  <si>
    <t>TVA (17%)</t>
  </si>
  <si>
    <t>Chiffre d'affaires (TTC)</t>
  </si>
  <si>
    <r>
      <rPr>
        <b/>
        <u/>
        <sz val="14"/>
        <color theme="1"/>
        <rFont val="Times New Roman"/>
        <family val="1"/>
        <scheme val="major"/>
      </rPr>
      <t>Groupes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3,4,5, et 6</t>
    </r>
  </si>
  <si>
    <r>
      <t>CORRIGE  TYPE  ET  BAREME  /  EXAMEN  DU  1</t>
    </r>
    <r>
      <rPr>
        <b/>
        <vertAlign val="superscript"/>
        <sz val="16"/>
        <color theme="1"/>
        <rFont val="Times New Roman"/>
        <family val="1"/>
        <scheme val="major"/>
      </rPr>
      <t>er</t>
    </r>
    <r>
      <rPr>
        <b/>
        <sz val="16"/>
        <color theme="1"/>
        <rFont val="Times New Roman"/>
        <family val="1"/>
        <scheme val="major"/>
      </rPr>
      <t xml:space="preserve"> SEMESTRE</t>
    </r>
  </si>
  <si>
    <t>Quantité à produire</t>
  </si>
  <si>
    <t>Stock initial</t>
  </si>
  <si>
    <t>Stock final</t>
  </si>
  <si>
    <t>Quantité de MP nécessaire</t>
  </si>
  <si>
    <t>Quantité à consommer</t>
  </si>
  <si>
    <t>Quantité à acheter</t>
  </si>
  <si>
    <t>Cout d'achat (TTC)</t>
  </si>
  <si>
    <t>Prix d'achat (TTC)</t>
  </si>
  <si>
    <t>Nombre des heures</t>
  </si>
  <si>
    <t>Cout d'une heure</t>
  </si>
  <si>
    <t>Charges indirectes / heure</t>
  </si>
  <si>
    <t>Approvisionnements</t>
  </si>
  <si>
    <t>Main d'œuvre directe</t>
  </si>
  <si>
    <t>Frais généraux</t>
  </si>
  <si>
    <t>Charges de commercialisation</t>
  </si>
  <si>
    <t>Total des charges</t>
  </si>
  <si>
    <t>Commission</t>
  </si>
  <si>
    <t>Assurance</t>
  </si>
  <si>
    <t>Amortissement</t>
  </si>
  <si>
    <t>Salaires</t>
  </si>
  <si>
    <t>Autres frais généraux</t>
  </si>
  <si>
    <t>ECOLE  DES  HAUTES  ETUDES  COMMERCIALES  D'ALGER</t>
  </si>
  <si>
    <r>
      <rPr>
        <b/>
        <u/>
        <sz val="14"/>
        <color theme="1"/>
        <rFont val="Times New Roman"/>
        <family val="1"/>
        <scheme val="major"/>
      </rPr>
      <t>Année académique</t>
    </r>
    <r>
      <rPr>
        <sz val="14"/>
        <color theme="1"/>
        <rFont val="Times New Roman"/>
        <family val="1"/>
        <scheme val="major"/>
      </rPr>
      <t xml:space="preserve"> : 2009/2010</t>
    </r>
  </si>
  <si>
    <t>1.  Budget des ventes : [ 02 Points ]</t>
  </si>
  <si>
    <t>2.  Budget de production (en volume) : [ 01 Point ]</t>
  </si>
  <si>
    <t>Année (N+1)</t>
  </si>
  <si>
    <t>3.  Budget des approvisionnements :  [ 02 Points ]</t>
  </si>
  <si>
    <t>4.  Budget de main d'œuvre directe :  [ 01 Point ]</t>
  </si>
  <si>
    <t>5.  Budget des charges indirectes de production :  [ 01 Point ]</t>
  </si>
  <si>
    <t>Total</t>
  </si>
  <si>
    <t>6.  Budget de production (en valeur) :  [ 01 Point ]</t>
  </si>
  <si>
    <t>7.  Budget des frais généraux :  [ 02 Points ]</t>
  </si>
  <si>
    <t>8.  Budget des charges commercialisation :  [ 02 Points ]</t>
  </si>
  <si>
    <t>9.  Budget des charges :  [ 02 Points ]</t>
  </si>
  <si>
    <r>
      <t xml:space="preserve">1. Le contrôle budgétaire est la </t>
    </r>
    <r>
      <rPr>
        <b/>
        <sz val="14"/>
        <color theme="1"/>
        <rFont val="Times New Roman"/>
        <family val="1"/>
        <scheme val="major"/>
      </rPr>
      <t>comparaison</t>
    </r>
    <r>
      <rPr>
        <sz val="14"/>
        <color theme="1"/>
        <rFont val="Times New Roman"/>
        <family val="1"/>
        <scheme val="major"/>
      </rPr>
      <t xml:space="preserve"> entre les </t>
    </r>
    <r>
      <rPr>
        <b/>
        <sz val="14"/>
        <color theme="1"/>
        <rFont val="Times New Roman"/>
        <family val="1"/>
        <scheme val="major"/>
      </rPr>
      <t>réalisations</t>
    </r>
    <r>
      <rPr>
        <sz val="14"/>
        <color theme="1"/>
        <rFont val="Times New Roman"/>
        <family val="1"/>
        <scheme val="major"/>
      </rPr>
      <t xml:space="preserve"> et les </t>
    </r>
    <r>
      <rPr>
        <b/>
        <sz val="14"/>
        <color theme="1"/>
        <rFont val="Times New Roman"/>
        <family val="1"/>
        <scheme val="major"/>
      </rPr>
      <t>prévisions</t>
    </r>
    <r>
      <rPr>
        <sz val="14"/>
        <color theme="1"/>
        <rFont val="Times New Roman"/>
        <family val="1"/>
        <scheme val="major"/>
      </rPr>
      <t>.</t>
    </r>
  </si>
  <si>
    <r>
      <t xml:space="preserve">2. Les phases de système budgétaire sont : </t>
    </r>
    <r>
      <rPr>
        <b/>
        <sz val="14"/>
        <color theme="1"/>
        <rFont val="Times New Roman"/>
        <family val="1"/>
        <scheme val="major"/>
      </rPr>
      <t>Prévision - Budgétisation - Contrôle</t>
    </r>
    <r>
      <rPr>
        <sz val="14"/>
        <color theme="1"/>
        <rFont val="Times New Roman"/>
        <family val="1"/>
        <scheme val="major"/>
      </rPr>
      <t>.</t>
    </r>
  </si>
  <si>
    <r>
      <t xml:space="preserve">3. </t>
    </r>
    <r>
      <rPr>
        <b/>
        <sz val="14"/>
        <color theme="1"/>
        <rFont val="Times New Roman"/>
        <family val="1"/>
        <scheme val="major"/>
      </rPr>
      <t>Navette budgétaire</t>
    </r>
    <r>
      <rPr>
        <sz val="14"/>
        <color theme="1"/>
        <rFont val="Times New Roman"/>
        <family val="1"/>
        <scheme val="major"/>
      </rPr>
      <t>.</t>
    </r>
  </si>
  <si>
    <r>
      <t>5. Les objectifs de budget des investissements sont :</t>
    </r>
    <r>
      <rPr>
        <b/>
        <sz val="14"/>
        <color theme="1"/>
        <rFont val="Times New Roman"/>
        <family val="1"/>
        <scheme val="major"/>
      </rPr>
      <t xml:space="preserve"> le calcul de montant des investissements prévus</t>
    </r>
    <r>
      <rPr>
        <sz val="14"/>
        <color theme="1"/>
        <rFont val="Times New Roman"/>
        <family val="1"/>
        <scheme val="major"/>
      </rPr>
      <t xml:space="preserve">, </t>
    </r>
    <r>
      <rPr>
        <b/>
        <sz val="14"/>
        <color theme="1"/>
        <rFont val="Times New Roman"/>
        <family val="1"/>
        <scheme val="major"/>
      </rPr>
      <t>l'affectation des ressources nécessaires à leur financement</t>
    </r>
    <r>
      <rPr>
        <sz val="14"/>
        <color theme="1"/>
        <rFont val="Times New Roman"/>
        <family val="1"/>
        <scheme val="major"/>
      </rPr>
      <t xml:space="preserve"> et </t>
    </r>
    <r>
      <rPr>
        <b/>
        <sz val="14"/>
        <color theme="1"/>
        <rFont val="Times New Roman"/>
        <family val="1"/>
        <scheme val="major"/>
      </rPr>
      <t>la détermination d'un responsable pour chaque projet</t>
    </r>
    <r>
      <rPr>
        <sz val="14"/>
        <color theme="1"/>
        <rFont val="Times New Roman"/>
        <family val="1"/>
        <scheme val="major"/>
      </rPr>
      <t xml:space="preserve">. </t>
    </r>
  </si>
  <si>
    <t>DEUXIEME  PARTIE  (THEORIQUE) : [ 06 Points ]</t>
  </si>
  <si>
    <t>PREMIERE  PARTIE  (PRATIQUE) : [ 14 Points ]</t>
  </si>
  <si>
    <t>Quantité à vendre (N+1) = Quantité vendue (N) x 1,25</t>
  </si>
  <si>
    <t>Stock final (produit fini) = Quantité à vendre du trimestre prochain x 0,3</t>
  </si>
  <si>
    <t>MOD = Quantité à produire x Nbr des heures nécessaires x le cout d'une heure</t>
  </si>
  <si>
    <t>CI = Quantité à produire x Nbr des heures nécessaires x les charges indirectes par heure de travail</t>
  </si>
  <si>
    <t>Autres frais généraux = 80000 / 4 = 20000</t>
  </si>
  <si>
    <t>Commission = Chiffre d'affaires (hors taxes) x 0,08</t>
  </si>
  <si>
    <t>Assurance = Chiffre d'affaires (hors taxes) x 0,02</t>
  </si>
  <si>
    <r>
      <t xml:space="preserve">Amortissement = </t>
    </r>
    <r>
      <rPr>
        <sz val="12"/>
        <color theme="1"/>
        <rFont val="Times New Roman"/>
        <family val="1"/>
      </rPr>
      <t xml:space="preserve">[ </t>
    </r>
    <r>
      <rPr>
        <sz val="12"/>
        <color theme="1"/>
        <rFont val="Times New Roman"/>
        <family val="1"/>
        <scheme val="major"/>
      </rPr>
      <t xml:space="preserve">( 1500000 / 5 ) </t>
    </r>
    <r>
      <rPr>
        <sz val="12"/>
        <color theme="1"/>
        <rFont val="Times New Roman"/>
        <family val="1"/>
      </rPr>
      <t>] / 4 = 75000</t>
    </r>
  </si>
  <si>
    <r>
      <rPr>
        <b/>
        <u/>
        <sz val="12"/>
        <color theme="1"/>
        <rFont val="Times New Roman"/>
        <family val="1"/>
        <scheme val="major"/>
      </rPr>
      <t>Calculs</t>
    </r>
    <r>
      <rPr>
        <b/>
        <sz val="12"/>
        <color theme="1"/>
        <rFont val="Times New Roman"/>
        <family val="1"/>
        <scheme val="major"/>
      </rPr>
      <t xml:space="preserve"> :</t>
    </r>
  </si>
  <si>
    <t>Stock initial (matière première) = Quantité à consommer du trimestre en question x 0,2</t>
  </si>
  <si>
    <t>Salaires = 31000 x 3 = 93000</t>
  </si>
  <si>
    <r>
      <t>4.  Les co</t>
    </r>
    <r>
      <rPr>
        <sz val="14"/>
        <color theme="1"/>
        <rFont val="Times New Roman"/>
        <family val="1"/>
      </rPr>
      <t>û</t>
    </r>
    <r>
      <rPr>
        <sz val="14"/>
        <color theme="1"/>
        <rFont val="Times New Roman"/>
        <family val="1"/>
        <scheme val="major"/>
      </rPr>
      <t>ts qui composent le co</t>
    </r>
    <r>
      <rPr>
        <sz val="14"/>
        <color theme="1"/>
        <rFont val="Times New Roman"/>
        <family val="1"/>
      </rPr>
      <t>û</t>
    </r>
    <r>
      <rPr>
        <sz val="14"/>
        <color theme="1"/>
        <rFont val="Times New Roman"/>
        <family val="1"/>
        <scheme val="major"/>
      </rPr>
      <t xml:space="preserve">t d'approvisionnement sont : le </t>
    </r>
    <r>
      <rPr>
        <b/>
        <sz val="14"/>
        <color theme="1"/>
        <rFont val="Times New Roman"/>
        <family val="1"/>
        <scheme val="major"/>
      </rPr>
      <t>co</t>
    </r>
    <r>
      <rPr>
        <b/>
        <sz val="14"/>
        <color theme="1"/>
        <rFont val="Times New Roman"/>
        <family val="1"/>
      </rPr>
      <t>û</t>
    </r>
    <r>
      <rPr>
        <b/>
        <sz val="14"/>
        <color theme="1"/>
        <rFont val="Times New Roman"/>
        <family val="1"/>
        <scheme val="major"/>
      </rPr>
      <t>t d'achat</t>
    </r>
    <r>
      <rPr>
        <sz val="14"/>
        <color theme="1"/>
        <rFont val="Times New Roman"/>
        <family val="1"/>
        <scheme val="major"/>
      </rPr>
      <t xml:space="preserve">, le </t>
    </r>
    <r>
      <rPr>
        <b/>
        <sz val="14"/>
        <color theme="1"/>
        <rFont val="Times New Roman"/>
        <family val="1"/>
        <scheme val="major"/>
      </rPr>
      <t>co</t>
    </r>
    <r>
      <rPr>
        <b/>
        <sz val="14"/>
        <color theme="1"/>
        <rFont val="Times New Roman"/>
        <family val="1"/>
      </rPr>
      <t>û</t>
    </r>
    <r>
      <rPr>
        <b/>
        <sz val="14"/>
        <color theme="1"/>
        <rFont val="Times New Roman"/>
        <family val="1"/>
        <scheme val="major"/>
      </rPr>
      <t>t de possession (stockage)</t>
    </r>
    <r>
      <rPr>
        <sz val="14"/>
        <color theme="1"/>
        <rFont val="Times New Roman"/>
        <family val="1"/>
        <scheme val="major"/>
      </rPr>
      <t xml:space="preserve">, le </t>
    </r>
    <r>
      <rPr>
        <b/>
        <sz val="14"/>
        <color theme="1"/>
        <rFont val="Times New Roman"/>
        <family val="1"/>
        <scheme val="major"/>
      </rPr>
      <t>co</t>
    </r>
    <r>
      <rPr>
        <b/>
        <sz val="14"/>
        <color theme="1"/>
        <rFont val="Times New Roman"/>
        <family val="1"/>
      </rPr>
      <t>û</t>
    </r>
    <r>
      <rPr>
        <b/>
        <sz val="14"/>
        <color theme="1"/>
        <rFont val="Times New Roman"/>
        <family val="1"/>
        <scheme val="major"/>
      </rPr>
      <t>t administratif</t>
    </r>
    <r>
      <rPr>
        <sz val="14"/>
        <color theme="1"/>
        <rFont val="Times New Roman"/>
        <family val="1"/>
        <scheme val="major"/>
      </rPr>
      <t xml:space="preserve"> et le </t>
    </r>
    <r>
      <rPr>
        <b/>
        <sz val="14"/>
        <color theme="1"/>
        <rFont val="Times New Roman"/>
        <family val="1"/>
        <scheme val="major"/>
      </rPr>
      <t>co</t>
    </r>
    <r>
      <rPr>
        <b/>
        <sz val="14"/>
        <color theme="1"/>
        <rFont val="Times New Roman"/>
        <family val="1"/>
      </rPr>
      <t>û</t>
    </r>
    <r>
      <rPr>
        <b/>
        <sz val="14"/>
        <color theme="1"/>
        <rFont val="Times New Roman"/>
        <family val="1"/>
        <scheme val="major"/>
      </rPr>
      <t>t de  pénurie</t>
    </r>
    <r>
      <rPr>
        <sz val="14"/>
        <color theme="1"/>
        <rFont val="Times New Roman"/>
        <family val="1"/>
        <scheme val="major"/>
      </rPr>
      <t>.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</si>
</sst>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u/>
      <sz val="14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vertAlign val="superscript"/>
      <sz val="16"/>
      <color theme="1"/>
      <name val="Times New Roman"/>
      <family val="1"/>
      <scheme val="maj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  <scheme val="maj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4" fillId="0" borderId="0" xfId="0" applyFont="1"/>
    <xf numFmtId="0" fontId="5" fillId="0" borderId="0" xfId="0" applyFont="1"/>
    <xf numFmtId="0" fontId="2" fillId="0" borderId="24" xfId="0" applyFont="1" applyBorder="1"/>
    <xf numFmtId="0" fontId="2" fillId="0" borderId="32" xfId="0" applyFont="1" applyBorder="1"/>
    <xf numFmtId="0" fontId="2" fillId="0" borderId="33" xfId="0" applyFont="1" applyBorder="1"/>
    <xf numFmtId="43" fontId="2" fillId="0" borderId="31" xfId="1" applyFont="1" applyBorder="1"/>
    <xf numFmtId="0" fontId="3" fillId="0" borderId="20" xfId="0" applyFont="1" applyBorder="1"/>
    <xf numFmtId="0" fontId="3" fillId="0" borderId="21" xfId="0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6" xfId="0" applyNumberFormat="1" applyFont="1" applyBorder="1"/>
    <xf numFmtId="0" fontId="2" fillId="0" borderId="34" xfId="0" applyFont="1" applyBorder="1"/>
    <xf numFmtId="43" fontId="2" fillId="0" borderId="30" xfId="1" applyFont="1" applyBorder="1"/>
    <xf numFmtId="0" fontId="3" fillId="0" borderId="26" xfId="0" applyFont="1" applyFill="1" applyBorder="1"/>
    <xf numFmtId="3" fontId="2" fillId="0" borderId="7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40" xfId="0" applyFont="1" applyBorder="1"/>
    <xf numFmtId="0" fontId="2" fillId="0" borderId="27" xfId="0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3" fontId="2" fillId="0" borderId="37" xfId="0" applyNumberFormat="1" applyFont="1" applyBorder="1"/>
    <xf numFmtId="3" fontId="2" fillId="0" borderId="16" xfId="0" applyNumberFormat="1" applyFont="1" applyBorder="1"/>
    <xf numFmtId="3" fontId="2" fillId="0" borderId="6" xfId="0" applyNumberFormat="1" applyFont="1" applyBorder="1"/>
    <xf numFmtId="3" fontId="2" fillId="0" borderId="38" xfId="0" applyNumberFormat="1" applyFont="1" applyBorder="1"/>
    <xf numFmtId="3" fontId="2" fillId="0" borderId="39" xfId="1" applyNumberFormat="1" applyFont="1" applyBorder="1"/>
    <xf numFmtId="0" fontId="2" fillId="0" borderId="12" xfId="0" applyFont="1" applyFill="1" applyBorder="1"/>
    <xf numFmtId="0" fontId="2" fillId="0" borderId="14" xfId="0" applyFont="1" applyFill="1" applyBorder="1"/>
    <xf numFmtId="0" fontId="3" fillId="0" borderId="21" xfId="0" applyFont="1" applyFill="1" applyBorder="1"/>
    <xf numFmtId="0" fontId="3" fillId="0" borderId="19" xfId="0" applyFont="1" applyFill="1" applyBorder="1"/>
    <xf numFmtId="0" fontId="2" fillId="0" borderId="8" xfId="0" applyFont="1" applyFill="1" applyBorder="1"/>
    <xf numFmtId="0" fontId="2" fillId="0" borderId="13" xfId="0" applyFont="1" applyFill="1" applyBorder="1"/>
    <xf numFmtId="0" fontId="2" fillId="0" borderId="17" xfId="0" applyFont="1" applyFill="1" applyBorder="1"/>
    <xf numFmtId="0" fontId="2" fillId="0" borderId="2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43" fontId="2" fillId="0" borderId="29" xfId="1" applyFont="1" applyBorder="1"/>
    <xf numFmtId="0" fontId="2" fillId="0" borderId="30" xfId="1" applyNumberFormat="1" applyFont="1" applyBorder="1"/>
    <xf numFmtId="0" fontId="2" fillId="0" borderId="31" xfId="1" applyNumberFormat="1" applyFont="1" applyBorder="1"/>
    <xf numFmtId="0" fontId="2" fillId="0" borderId="24" xfId="0" applyFont="1" applyFill="1" applyBorder="1"/>
    <xf numFmtId="0" fontId="2" fillId="0" borderId="34" xfId="0" applyFont="1" applyFill="1" applyBorder="1"/>
    <xf numFmtId="0" fontId="3" fillId="0" borderId="20" xfId="0" applyFont="1" applyFill="1" applyBorder="1"/>
    <xf numFmtId="0" fontId="2" fillId="0" borderId="32" xfId="0" applyFont="1" applyFill="1" applyBorder="1"/>
    <xf numFmtId="0" fontId="2" fillId="0" borderId="30" xfId="1" applyNumberFormat="1" applyFont="1" applyFill="1" applyBorder="1"/>
    <xf numFmtId="0" fontId="2" fillId="0" borderId="30" xfId="0" applyFont="1" applyFill="1" applyBorder="1"/>
    <xf numFmtId="43" fontId="2" fillId="0" borderId="30" xfId="1" applyFont="1" applyFill="1" applyBorder="1"/>
    <xf numFmtId="0" fontId="3" fillId="0" borderId="26" xfId="0" applyNumberFormat="1" applyFont="1" applyFill="1" applyBorder="1"/>
    <xf numFmtId="0" fontId="2" fillId="0" borderId="33" xfId="0" applyFont="1" applyFill="1" applyBorder="1"/>
    <xf numFmtId="0" fontId="2" fillId="0" borderId="31" xfId="1" applyNumberFormat="1" applyFont="1" applyFill="1" applyBorder="1"/>
    <xf numFmtId="0" fontId="2" fillId="0" borderId="3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6" xfId="0" applyFont="1" applyFill="1" applyBorder="1"/>
    <xf numFmtId="0" fontId="3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0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3</xdr:row>
      <xdr:rowOff>19050</xdr:rowOff>
    </xdr:from>
    <xdr:to>
      <xdr:col>4</xdr:col>
      <xdr:colOff>401092</xdr:colOff>
      <xdr:row>6</xdr:row>
      <xdr:rowOff>47625</xdr:rowOff>
    </xdr:to>
    <xdr:pic>
      <xdr:nvPicPr>
        <xdr:cNvPr id="3" name="Image 2" descr="Logo EHEC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3125" y="590550"/>
          <a:ext cx="138216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"/>
  <sheetViews>
    <sheetView tabSelected="1" topLeftCell="A37" workbookViewId="0">
      <selection activeCell="H115" sqref="H115"/>
    </sheetView>
  </sheetViews>
  <sheetFormatPr baseColWidth="10" defaultRowHeight="15.75"/>
  <cols>
    <col min="1" max="1" width="0.375" style="1" customWidth="1"/>
    <col min="2" max="2" width="0.25" style="1" customWidth="1"/>
    <col min="3" max="3" width="29.75" style="1" customWidth="1"/>
    <col min="4" max="7" width="10.625" style="1" customWidth="1"/>
    <col min="8" max="8" width="12.625" style="1" customWidth="1"/>
    <col min="9" max="16384" width="11" style="1"/>
  </cols>
  <sheetData>
    <row r="1" spans="2:8" ht="8.25" customHeight="1" thickBot="1"/>
    <row r="2" spans="2:8" ht="21" thickBot="1">
      <c r="B2" s="88" t="s">
        <v>39</v>
      </c>
      <c r="C2" s="89"/>
      <c r="D2" s="89"/>
      <c r="E2" s="89"/>
      <c r="F2" s="89"/>
      <c r="G2" s="89"/>
      <c r="H2" s="90"/>
    </row>
    <row r="4" spans="2:8" ht="18.75">
      <c r="B4" s="16" t="s">
        <v>4</v>
      </c>
      <c r="C4" s="15"/>
      <c r="F4" s="15" t="s">
        <v>2</v>
      </c>
      <c r="G4" s="15"/>
      <c r="H4" s="15"/>
    </row>
    <row r="5" spans="2:8" ht="18.75">
      <c r="B5" s="16" t="s">
        <v>5</v>
      </c>
      <c r="C5" s="15"/>
      <c r="F5" s="15" t="s">
        <v>3</v>
      </c>
      <c r="G5" s="15"/>
      <c r="H5" s="15"/>
    </row>
    <row r="6" spans="2:8" ht="18.75">
      <c r="B6" s="16" t="s">
        <v>16</v>
      </c>
      <c r="C6" s="15"/>
      <c r="F6" s="15" t="s">
        <v>40</v>
      </c>
      <c r="G6" s="15"/>
      <c r="H6" s="15"/>
    </row>
    <row r="7" spans="2:8" ht="33" customHeight="1" thickBot="1"/>
    <row r="8" spans="2:8" ht="27" customHeight="1" thickBot="1">
      <c r="B8" s="91" t="s">
        <v>17</v>
      </c>
      <c r="C8" s="92"/>
      <c r="D8" s="92"/>
      <c r="E8" s="92"/>
      <c r="F8" s="92"/>
      <c r="G8" s="92"/>
      <c r="H8" s="93"/>
    </row>
    <row r="9" spans="2:8" ht="15.95" customHeight="1" thickBot="1"/>
    <row r="10" spans="2:8" ht="20.100000000000001" customHeight="1" thickBot="1">
      <c r="B10" s="97" t="s">
        <v>57</v>
      </c>
      <c r="C10" s="98"/>
      <c r="D10" s="98"/>
      <c r="E10" s="98"/>
      <c r="F10" s="98"/>
      <c r="G10" s="98"/>
      <c r="H10" s="99"/>
    </row>
    <row r="11" spans="2:8" ht="15.95" customHeight="1" thickBot="1"/>
    <row r="12" spans="2:8" ht="20.100000000000001" customHeight="1" thickBot="1">
      <c r="B12" s="94" t="s">
        <v>41</v>
      </c>
      <c r="C12" s="95"/>
      <c r="D12" s="95"/>
      <c r="E12" s="95"/>
      <c r="F12" s="95"/>
      <c r="G12" s="95"/>
      <c r="H12" s="96"/>
    </row>
    <row r="13" spans="2:8" ht="15.95" customHeight="1" thickBot="1"/>
    <row r="14" spans="2:8" ht="20.100000000000001" customHeight="1" thickBot="1">
      <c r="D14" s="69" t="s">
        <v>9</v>
      </c>
      <c r="E14" s="70" t="s">
        <v>8</v>
      </c>
      <c r="F14" s="70" t="s">
        <v>7</v>
      </c>
      <c r="G14" s="71" t="s">
        <v>6</v>
      </c>
      <c r="H14" s="72" t="s">
        <v>43</v>
      </c>
    </row>
    <row r="15" spans="2:8" ht="20.100000000000001" customHeight="1">
      <c r="B15" s="87"/>
      <c r="C15" s="5" t="s">
        <v>11</v>
      </c>
      <c r="D15" s="3">
        <v>3500</v>
      </c>
      <c r="E15" s="4">
        <v>3300</v>
      </c>
      <c r="F15" s="4">
        <v>3400</v>
      </c>
      <c r="G15" s="17">
        <v>3800</v>
      </c>
      <c r="H15" s="18">
        <f>SUM(D15:G15)</f>
        <v>14000</v>
      </c>
    </row>
    <row r="16" spans="2:8" ht="20.100000000000001" customHeight="1">
      <c r="B16" s="87"/>
      <c r="C16" s="36" t="s">
        <v>12</v>
      </c>
      <c r="D16" s="35">
        <v>520</v>
      </c>
      <c r="E16" s="34">
        <v>520</v>
      </c>
      <c r="F16" s="34">
        <f>E16*1.15</f>
        <v>598</v>
      </c>
      <c r="G16" s="37">
        <f>F16</f>
        <v>598</v>
      </c>
      <c r="H16" s="55">
        <v>0</v>
      </c>
    </row>
    <row r="17" spans="2:10" ht="20.100000000000001" customHeight="1">
      <c r="B17" s="87"/>
      <c r="C17" s="33" t="s">
        <v>13</v>
      </c>
      <c r="D17" s="38">
        <f>D15*D16</f>
        <v>1820000</v>
      </c>
      <c r="E17" s="39">
        <f t="shared" ref="E17:G17" si="0">E15*E16</f>
        <v>1716000</v>
      </c>
      <c r="F17" s="39">
        <f t="shared" si="0"/>
        <v>2033200</v>
      </c>
      <c r="G17" s="40">
        <f t="shared" si="0"/>
        <v>2272400</v>
      </c>
      <c r="H17" s="41">
        <f t="shared" ref="H17:H19" si="1">SUM(D17:G17)</f>
        <v>7841600</v>
      </c>
    </row>
    <row r="18" spans="2:10" ht="20.100000000000001" customHeight="1" thickBot="1">
      <c r="B18" s="87"/>
      <c r="C18" s="6" t="s">
        <v>14</v>
      </c>
      <c r="D18" s="42">
        <f>D17*0.17</f>
        <v>309400</v>
      </c>
      <c r="E18" s="30">
        <f t="shared" ref="E18:G18" si="2">E17*0.17</f>
        <v>291720</v>
      </c>
      <c r="F18" s="30">
        <f t="shared" si="2"/>
        <v>345644</v>
      </c>
      <c r="G18" s="43">
        <f t="shared" si="2"/>
        <v>386308</v>
      </c>
      <c r="H18" s="44">
        <f t="shared" si="1"/>
        <v>1333072</v>
      </c>
      <c r="J18" s="31"/>
    </row>
    <row r="19" spans="2:10" ht="20.100000000000001" customHeight="1" thickBot="1">
      <c r="B19" s="87"/>
      <c r="C19" s="22" t="s">
        <v>15</v>
      </c>
      <c r="D19" s="23">
        <f>D17+D18</f>
        <v>2129400</v>
      </c>
      <c r="E19" s="24">
        <f t="shared" ref="E19:G19" si="3">E17+E18</f>
        <v>2007720</v>
      </c>
      <c r="F19" s="24">
        <f t="shared" si="3"/>
        <v>2378844</v>
      </c>
      <c r="G19" s="25">
        <f t="shared" si="3"/>
        <v>2658708</v>
      </c>
      <c r="H19" s="26">
        <f t="shared" si="1"/>
        <v>9174672</v>
      </c>
    </row>
    <row r="20" spans="2:10" ht="15.95" customHeight="1" thickBot="1"/>
    <row r="21" spans="2:10" ht="20.100000000000001" customHeight="1" thickBot="1">
      <c r="B21" s="97" t="s">
        <v>42</v>
      </c>
      <c r="C21" s="98"/>
      <c r="D21" s="98"/>
      <c r="E21" s="98"/>
      <c r="F21" s="98"/>
      <c r="G21" s="98"/>
      <c r="H21" s="99"/>
    </row>
    <row r="22" spans="2:10" ht="15.95" customHeight="1" thickBot="1"/>
    <row r="23" spans="2:10" ht="20.100000000000001" customHeight="1" thickBot="1">
      <c r="D23" s="69" t="s">
        <v>9</v>
      </c>
      <c r="E23" s="70" t="s">
        <v>8</v>
      </c>
      <c r="F23" s="70" t="s">
        <v>7</v>
      </c>
      <c r="G23" s="71" t="s">
        <v>6</v>
      </c>
      <c r="H23" s="72" t="s">
        <v>43</v>
      </c>
    </row>
    <row r="24" spans="2:10" ht="20.100000000000001" customHeight="1">
      <c r="B24" s="87"/>
      <c r="C24" s="5" t="s">
        <v>11</v>
      </c>
      <c r="D24" s="3">
        <f>D15</f>
        <v>3500</v>
      </c>
      <c r="E24" s="4">
        <f t="shared" ref="E24:G24" si="4">E15</f>
        <v>3300</v>
      </c>
      <c r="F24" s="4">
        <f t="shared" si="4"/>
        <v>3400</v>
      </c>
      <c r="G24" s="17">
        <f t="shared" si="4"/>
        <v>3800</v>
      </c>
      <c r="H24" s="18">
        <f>SUM(D24:G24)</f>
        <v>14000</v>
      </c>
    </row>
    <row r="25" spans="2:10" ht="20.100000000000001" customHeight="1">
      <c r="B25" s="87"/>
      <c r="C25" s="7" t="s">
        <v>19</v>
      </c>
      <c r="D25" s="8">
        <f>D24*0.3</f>
        <v>1050</v>
      </c>
      <c r="E25" s="9">
        <f>D26</f>
        <v>990</v>
      </c>
      <c r="F25" s="9">
        <f>E26</f>
        <v>1020</v>
      </c>
      <c r="G25" s="27">
        <f>F26</f>
        <v>1140</v>
      </c>
      <c r="H25" s="56">
        <f>D25</f>
        <v>1050</v>
      </c>
    </row>
    <row r="26" spans="2:10" ht="20.100000000000001" customHeight="1" thickBot="1">
      <c r="B26" s="87"/>
      <c r="C26" s="10" t="s">
        <v>20</v>
      </c>
      <c r="D26" s="10">
        <f>E24*0.3</f>
        <v>990</v>
      </c>
      <c r="E26" s="2">
        <f>F24*0.3</f>
        <v>1020</v>
      </c>
      <c r="F26" s="2">
        <f>G24*0.3</f>
        <v>1140</v>
      </c>
      <c r="G26" s="19">
        <v>950</v>
      </c>
      <c r="H26" s="57">
        <f>G26</f>
        <v>950</v>
      </c>
    </row>
    <row r="27" spans="2:10" ht="20.100000000000001" customHeight="1" thickBot="1">
      <c r="B27" s="87"/>
      <c r="C27" s="22" t="s">
        <v>18</v>
      </c>
      <c r="D27" s="13">
        <f>D24-D25+D26</f>
        <v>3440</v>
      </c>
      <c r="E27" s="14">
        <f>E24-E25+E26</f>
        <v>3330</v>
      </c>
      <c r="F27" s="14">
        <f>F24-F25+F26</f>
        <v>3520</v>
      </c>
      <c r="G27" s="21">
        <f>G24-G25+G26</f>
        <v>3610</v>
      </c>
      <c r="H27" s="29">
        <f>SUM(D27:G27)</f>
        <v>13900</v>
      </c>
    </row>
    <row r="28" spans="2:10" ht="15.95" customHeight="1" thickBot="1"/>
    <row r="29" spans="2:10" ht="20.100000000000001" customHeight="1" thickBot="1">
      <c r="B29" s="97" t="s">
        <v>44</v>
      </c>
      <c r="C29" s="98"/>
      <c r="D29" s="98"/>
      <c r="E29" s="98"/>
      <c r="F29" s="98"/>
      <c r="G29" s="98"/>
      <c r="H29" s="99"/>
    </row>
    <row r="30" spans="2:10" ht="15.95" customHeight="1" thickBot="1"/>
    <row r="31" spans="2:10" ht="20.100000000000001" customHeight="1" thickBot="1">
      <c r="D31" s="69" t="s">
        <v>9</v>
      </c>
      <c r="E31" s="70" t="s">
        <v>8</v>
      </c>
      <c r="F31" s="70" t="s">
        <v>7</v>
      </c>
      <c r="G31" s="71" t="s">
        <v>6</v>
      </c>
      <c r="H31" s="72" t="s">
        <v>43</v>
      </c>
    </row>
    <row r="32" spans="2:10" ht="20.100000000000001" customHeight="1">
      <c r="B32" s="87"/>
      <c r="C32" s="5" t="s">
        <v>18</v>
      </c>
      <c r="D32" s="11">
        <f>D27</f>
        <v>3440</v>
      </c>
      <c r="E32" s="12">
        <f t="shared" ref="E32:G32" si="5">E27</f>
        <v>3330</v>
      </c>
      <c r="F32" s="12">
        <f t="shared" si="5"/>
        <v>3520</v>
      </c>
      <c r="G32" s="58">
        <f t="shared" si="5"/>
        <v>3610</v>
      </c>
      <c r="H32" s="61">
        <f>SUM(D32:G32)</f>
        <v>13900</v>
      </c>
    </row>
    <row r="33" spans="2:8" ht="20.100000000000001" customHeight="1">
      <c r="B33" s="87"/>
      <c r="C33" s="7" t="s">
        <v>21</v>
      </c>
      <c r="D33" s="45">
        <v>2.5</v>
      </c>
      <c r="E33" s="46">
        <v>2.5</v>
      </c>
      <c r="F33" s="46">
        <v>2.5</v>
      </c>
      <c r="G33" s="59">
        <v>2.5</v>
      </c>
      <c r="H33" s="62">
        <v>2.5</v>
      </c>
    </row>
    <row r="34" spans="2:8" ht="20.100000000000001" customHeight="1">
      <c r="B34" s="87"/>
      <c r="C34" s="7" t="s">
        <v>22</v>
      </c>
      <c r="D34" s="45">
        <f>D32*D33</f>
        <v>8600</v>
      </c>
      <c r="E34" s="46">
        <f t="shared" ref="E34:G34" si="6">E32*E33</f>
        <v>8325</v>
      </c>
      <c r="F34" s="46">
        <f t="shared" si="6"/>
        <v>8800</v>
      </c>
      <c r="G34" s="59">
        <f t="shared" si="6"/>
        <v>9025</v>
      </c>
      <c r="H34" s="63">
        <f t="shared" ref="H34:H37" si="7">SUM(D34:G34)</f>
        <v>34750</v>
      </c>
    </row>
    <row r="35" spans="2:8" ht="20.100000000000001" customHeight="1">
      <c r="B35" s="87"/>
      <c r="C35" s="7" t="s">
        <v>19</v>
      </c>
      <c r="D35" s="45">
        <f>D34*0.2</f>
        <v>1720</v>
      </c>
      <c r="E35" s="46">
        <f t="shared" ref="E35:G35" si="8">E34*0.2</f>
        <v>1665</v>
      </c>
      <c r="F35" s="46">
        <f t="shared" si="8"/>
        <v>1760</v>
      </c>
      <c r="G35" s="59">
        <f t="shared" si="8"/>
        <v>1805</v>
      </c>
      <c r="H35" s="62">
        <f>D35</f>
        <v>1720</v>
      </c>
    </row>
    <row r="36" spans="2:8" ht="20.100000000000001" customHeight="1">
      <c r="B36" s="87"/>
      <c r="C36" s="7" t="s">
        <v>20</v>
      </c>
      <c r="D36" s="45">
        <f>E35</f>
        <v>1665</v>
      </c>
      <c r="E36" s="46">
        <f>F35</f>
        <v>1760</v>
      </c>
      <c r="F36" s="46">
        <f>G35</f>
        <v>1805</v>
      </c>
      <c r="G36" s="59">
        <v>1500</v>
      </c>
      <c r="H36" s="62">
        <f>G36</f>
        <v>1500</v>
      </c>
    </row>
    <row r="37" spans="2:8" ht="20.100000000000001" customHeight="1">
      <c r="B37" s="87"/>
      <c r="C37" s="7" t="s">
        <v>23</v>
      </c>
      <c r="D37" s="45">
        <f>D34-D35+D36</f>
        <v>8545</v>
      </c>
      <c r="E37" s="46">
        <f t="shared" ref="E37:G37" si="9">E34-E35+E36</f>
        <v>8420</v>
      </c>
      <c r="F37" s="46">
        <f t="shared" si="9"/>
        <v>8845</v>
      </c>
      <c r="G37" s="59">
        <f t="shared" si="9"/>
        <v>8720</v>
      </c>
      <c r="H37" s="63">
        <f t="shared" si="7"/>
        <v>34530</v>
      </c>
    </row>
    <row r="38" spans="2:8" ht="20.100000000000001" customHeight="1" thickBot="1">
      <c r="B38" s="87"/>
      <c r="C38" s="7" t="s">
        <v>25</v>
      </c>
      <c r="D38" s="45">
        <v>100</v>
      </c>
      <c r="E38" s="46">
        <v>100</v>
      </c>
      <c r="F38" s="46">
        <f>E38*1.2</f>
        <v>120</v>
      </c>
      <c r="G38" s="59">
        <f>F38</f>
        <v>120</v>
      </c>
      <c r="H38" s="64">
        <v>0</v>
      </c>
    </row>
    <row r="39" spans="2:8" ht="20.100000000000001" customHeight="1" thickBot="1">
      <c r="B39" s="87"/>
      <c r="C39" s="22" t="s">
        <v>24</v>
      </c>
      <c r="D39" s="47">
        <f>D37*D38</f>
        <v>854500</v>
      </c>
      <c r="E39" s="48">
        <f t="shared" ref="E39:G39" si="10">E37*E38</f>
        <v>842000</v>
      </c>
      <c r="F39" s="48">
        <f t="shared" si="10"/>
        <v>1061400</v>
      </c>
      <c r="G39" s="60">
        <f t="shared" si="10"/>
        <v>1046400</v>
      </c>
      <c r="H39" s="65">
        <f>SUM(D39:G39)</f>
        <v>3804300</v>
      </c>
    </row>
    <row r="40" spans="2:8" ht="30" customHeight="1" thickBot="1"/>
    <row r="41" spans="2:8" ht="20.100000000000001" customHeight="1" thickBot="1">
      <c r="B41" s="97" t="s">
        <v>45</v>
      </c>
      <c r="C41" s="98"/>
      <c r="D41" s="98"/>
      <c r="E41" s="98"/>
      <c r="F41" s="98"/>
      <c r="G41" s="98"/>
      <c r="H41" s="99"/>
    </row>
    <row r="42" spans="2:8" ht="15.95" customHeight="1" thickBot="1"/>
    <row r="43" spans="2:8" ht="20.100000000000001" customHeight="1" thickBot="1">
      <c r="D43" s="69" t="s">
        <v>9</v>
      </c>
      <c r="E43" s="70" t="s">
        <v>8</v>
      </c>
      <c r="F43" s="70" t="s">
        <v>7</v>
      </c>
      <c r="G43" s="71" t="s">
        <v>6</v>
      </c>
      <c r="H43" s="72" t="s">
        <v>43</v>
      </c>
    </row>
    <row r="44" spans="2:8" ht="20.100000000000001" customHeight="1">
      <c r="B44" s="87"/>
      <c r="C44" s="5" t="s">
        <v>18</v>
      </c>
      <c r="D44" s="3">
        <f>D32</f>
        <v>3440</v>
      </c>
      <c r="E44" s="4">
        <f t="shared" ref="E44:G44" si="11">E32</f>
        <v>3330</v>
      </c>
      <c r="F44" s="4">
        <f t="shared" si="11"/>
        <v>3520</v>
      </c>
      <c r="G44" s="17">
        <f t="shared" si="11"/>
        <v>3610</v>
      </c>
      <c r="H44" s="18">
        <f>SUM(D44:G44)</f>
        <v>13900</v>
      </c>
    </row>
    <row r="45" spans="2:8" ht="20.100000000000001" customHeight="1">
      <c r="B45" s="87"/>
      <c r="C45" s="7" t="s">
        <v>26</v>
      </c>
      <c r="D45" s="8">
        <v>0.5</v>
      </c>
      <c r="E45" s="9">
        <v>0.5</v>
      </c>
      <c r="F45" s="9">
        <v>0.5</v>
      </c>
      <c r="G45" s="27">
        <v>0.5</v>
      </c>
      <c r="H45" s="28">
        <v>0</v>
      </c>
    </row>
    <row r="46" spans="2:8" ht="20.100000000000001" customHeight="1" thickBot="1">
      <c r="B46" s="87"/>
      <c r="C46" s="10" t="s">
        <v>27</v>
      </c>
      <c r="D46" s="10">
        <v>150</v>
      </c>
      <c r="E46" s="2">
        <v>150</v>
      </c>
      <c r="F46" s="2">
        <v>150</v>
      </c>
      <c r="G46" s="19">
        <f>F46*1.1</f>
        <v>165</v>
      </c>
      <c r="H46" s="20">
        <v>0</v>
      </c>
    </row>
    <row r="47" spans="2:8" ht="20.100000000000001" customHeight="1" thickBot="1">
      <c r="B47" s="87"/>
      <c r="C47" s="22" t="s">
        <v>10</v>
      </c>
      <c r="D47" s="22">
        <f>D44*D45*D46</f>
        <v>258000</v>
      </c>
      <c r="E47" s="14">
        <f>E44*E45*E46</f>
        <v>249750</v>
      </c>
      <c r="F47" s="14">
        <f t="shared" ref="F47:G47" si="12">F44*F45*F46</f>
        <v>264000</v>
      </c>
      <c r="G47" s="21">
        <f t="shared" si="12"/>
        <v>297825</v>
      </c>
      <c r="H47" s="29">
        <f>SUM(D47:G47)</f>
        <v>1069575</v>
      </c>
    </row>
    <row r="48" spans="2:8" ht="15.95" customHeight="1" thickBot="1"/>
    <row r="49" spans="2:8" ht="20.100000000000001" customHeight="1" thickBot="1">
      <c r="B49" s="97" t="s">
        <v>46</v>
      </c>
      <c r="C49" s="98"/>
      <c r="D49" s="98"/>
      <c r="E49" s="98"/>
      <c r="F49" s="98"/>
      <c r="G49" s="98"/>
      <c r="H49" s="99"/>
    </row>
    <row r="50" spans="2:8" ht="15.95" customHeight="1" thickBot="1"/>
    <row r="51" spans="2:8" ht="20.100000000000001" customHeight="1" thickBot="1">
      <c r="D51" s="69" t="s">
        <v>9</v>
      </c>
      <c r="E51" s="70" t="s">
        <v>8</v>
      </c>
      <c r="F51" s="70" t="s">
        <v>7</v>
      </c>
      <c r="G51" s="71" t="s">
        <v>6</v>
      </c>
      <c r="H51" s="72" t="s">
        <v>43</v>
      </c>
    </row>
    <row r="52" spans="2:8" ht="20.100000000000001" customHeight="1">
      <c r="B52" s="87"/>
      <c r="C52" s="5" t="s">
        <v>18</v>
      </c>
      <c r="D52" s="3">
        <f>D44</f>
        <v>3440</v>
      </c>
      <c r="E52" s="4">
        <f t="shared" ref="E52:G52" si="13">E44</f>
        <v>3330</v>
      </c>
      <c r="F52" s="4">
        <f t="shared" si="13"/>
        <v>3520</v>
      </c>
      <c r="G52" s="17">
        <f t="shared" si="13"/>
        <v>3610</v>
      </c>
      <c r="H52" s="18">
        <f>SUM(D52:G52)</f>
        <v>13900</v>
      </c>
    </row>
    <row r="53" spans="2:8" ht="20.100000000000001" customHeight="1">
      <c r="B53" s="87"/>
      <c r="C53" s="7" t="s">
        <v>26</v>
      </c>
      <c r="D53" s="8">
        <v>0.5</v>
      </c>
      <c r="E53" s="9">
        <v>0.5</v>
      </c>
      <c r="F53" s="9">
        <v>0.5</v>
      </c>
      <c r="G53" s="27">
        <v>0.5</v>
      </c>
      <c r="H53" s="28">
        <v>0</v>
      </c>
    </row>
    <row r="54" spans="2:8" ht="20.100000000000001" customHeight="1" thickBot="1">
      <c r="B54" s="87"/>
      <c r="C54" s="10" t="s">
        <v>28</v>
      </c>
      <c r="D54" s="10">
        <v>50</v>
      </c>
      <c r="E54" s="2">
        <v>50</v>
      </c>
      <c r="F54" s="2">
        <v>50</v>
      </c>
      <c r="G54" s="19">
        <v>50</v>
      </c>
      <c r="H54" s="20">
        <v>0</v>
      </c>
    </row>
    <row r="55" spans="2:8" ht="20.100000000000001" customHeight="1" thickBot="1">
      <c r="B55" s="87"/>
      <c r="C55" s="22" t="s">
        <v>0</v>
      </c>
      <c r="D55" s="22">
        <f>D52*D53*D54</f>
        <v>86000</v>
      </c>
      <c r="E55" s="14">
        <f>E52*E53*E54</f>
        <v>83250</v>
      </c>
      <c r="F55" s="14">
        <f t="shared" ref="F55:G55" si="14">F52*F53*F54</f>
        <v>88000</v>
      </c>
      <c r="G55" s="21">
        <f t="shared" si="14"/>
        <v>90250</v>
      </c>
      <c r="H55" s="29">
        <f>SUM(D55:G55)</f>
        <v>347500</v>
      </c>
    </row>
    <row r="56" spans="2:8" ht="20.100000000000001" customHeight="1" thickBot="1">
      <c r="B56" s="73"/>
      <c r="C56" s="53"/>
      <c r="D56" s="53"/>
      <c r="E56" s="53"/>
      <c r="F56" s="53"/>
      <c r="G56" s="53"/>
      <c r="H56" s="54"/>
    </row>
    <row r="57" spans="2:8" ht="20.100000000000001" customHeight="1" thickBot="1">
      <c r="B57" s="97" t="s">
        <v>48</v>
      </c>
      <c r="C57" s="98"/>
      <c r="D57" s="98"/>
      <c r="E57" s="98"/>
      <c r="F57" s="98"/>
      <c r="G57" s="98"/>
      <c r="H57" s="99"/>
    </row>
    <row r="58" spans="2:8" ht="15.95" customHeight="1" thickBot="1"/>
    <row r="59" spans="2:8" ht="20.100000000000001" customHeight="1" thickBot="1">
      <c r="D59" s="69" t="s">
        <v>9</v>
      </c>
      <c r="E59" s="70" t="s">
        <v>8</v>
      </c>
      <c r="F59" s="70" t="s">
        <v>7</v>
      </c>
      <c r="G59" s="71" t="s">
        <v>6</v>
      </c>
      <c r="H59" s="72" t="s">
        <v>43</v>
      </c>
    </row>
    <row r="60" spans="2:8" ht="20.100000000000001" customHeight="1" thickBot="1">
      <c r="B60" s="87"/>
      <c r="C60" s="74" t="s">
        <v>18</v>
      </c>
      <c r="D60" s="75">
        <f>D52</f>
        <v>3440</v>
      </c>
      <c r="E60" s="76">
        <f t="shared" ref="E60:H60" si="15">E52</f>
        <v>3330</v>
      </c>
      <c r="F60" s="76">
        <f t="shared" si="15"/>
        <v>3520</v>
      </c>
      <c r="G60" s="77">
        <f t="shared" si="15"/>
        <v>3610</v>
      </c>
      <c r="H60" s="78">
        <f t="shared" si="15"/>
        <v>13900</v>
      </c>
    </row>
    <row r="61" spans="2:8" ht="20.100000000000001" customHeight="1">
      <c r="B61" s="87"/>
      <c r="C61" s="45" t="s">
        <v>29</v>
      </c>
      <c r="D61" s="50">
        <f>D39</f>
        <v>854500</v>
      </c>
      <c r="E61" s="46">
        <f t="shared" ref="E61:H61" si="16">E39</f>
        <v>842000</v>
      </c>
      <c r="F61" s="46">
        <f t="shared" si="16"/>
        <v>1061400</v>
      </c>
      <c r="G61" s="59">
        <f t="shared" si="16"/>
        <v>1046400</v>
      </c>
      <c r="H61" s="63">
        <f t="shared" si="16"/>
        <v>3804300</v>
      </c>
    </row>
    <row r="62" spans="2:8" ht="20.100000000000001" customHeight="1">
      <c r="B62" s="87"/>
      <c r="C62" s="45" t="s">
        <v>30</v>
      </c>
      <c r="D62" s="50">
        <f>D47</f>
        <v>258000</v>
      </c>
      <c r="E62" s="46">
        <f t="shared" ref="E62:H62" si="17">E47</f>
        <v>249750</v>
      </c>
      <c r="F62" s="46">
        <f t="shared" si="17"/>
        <v>264000</v>
      </c>
      <c r="G62" s="59">
        <f t="shared" si="17"/>
        <v>297825</v>
      </c>
      <c r="H62" s="62">
        <f t="shared" si="17"/>
        <v>1069575</v>
      </c>
    </row>
    <row r="63" spans="2:8" ht="20.100000000000001" customHeight="1" thickBot="1">
      <c r="B63" s="87"/>
      <c r="C63" s="51" t="s">
        <v>1</v>
      </c>
      <c r="D63" s="51">
        <f>D55</f>
        <v>86000</v>
      </c>
      <c r="E63" s="52">
        <f t="shared" ref="E63:H63" si="18">E55</f>
        <v>83250</v>
      </c>
      <c r="F63" s="52">
        <f t="shared" si="18"/>
        <v>88000</v>
      </c>
      <c r="G63" s="66">
        <f t="shared" si="18"/>
        <v>90250</v>
      </c>
      <c r="H63" s="67">
        <f t="shared" si="18"/>
        <v>347500</v>
      </c>
    </row>
    <row r="64" spans="2:8" ht="20.100000000000001" customHeight="1" thickBot="1">
      <c r="B64" s="87"/>
      <c r="C64" s="47" t="s">
        <v>47</v>
      </c>
      <c r="D64" s="47">
        <f>SUM(D61:D63)</f>
        <v>1198500</v>
      </c>
      <c r="E64" s="48">
        <f t="shared" ref="E64:H64" si="19">SUM(E61:E63)</f>
        <v>1175000</v>
      </c>
      <c r="F64" s="48">
        <f t="shared" si="19"/>
        <v>1413400</v>
      </c>
      <c r="G64" s="60">
        <f t="shared" si="19"/>
        <v>1434475</v>
      </c>
      <c r="H64" s="29">
        <f t="shared" si="19"/>
        <v>5221375</v>
      </c>
    </row>
    <row r="65" spans="2:8" ht="15.95" customHeight="1" thickBot="1">
      <c r="B65" s="32"/>
      <c r="C65" s="53"/>
      <c r="D65" s="53"/>
      <c r="E65" s="53"/>
      <c r="F65" s="53"/>
      <c r="G65" s="53"/>
      <c r="H65" s="54"/>
    </row>
    <row r="66" spans="2:8" ht="20.100000000000001" customHeight="1" thickBot="1">
      <c r="B66" s="97" t="s">
        <v>49</v>
      </c>
      <c r="C66" s="98"/>
      <c r="D66" s="98"/>
      <c r="E66" s="98"/>
      <c r="F66" s="98"/>
      <c r="G66" s="98"/>
      <c r="H66" s="99"/>
    </row>
    <row r="67" spans="2:8" ht="15.95" customHeight="1" thickBot="1"/>
    <row r="68" spans="2:8" ht="20.100000000000001" customHeight="1" thickBot="1">
      <c r="D68" s="69" t="s">
        <v>9</v>
      </c>
      <c r="E68" s="70" t="s">
        <v>8</v>
      </c>
      <c r="F68" s="70" t="s">
        <v>7</v>
      </c>
      <c r="G68" s="71" t="s">
        <v>6</v>
      </c>
      <c r="H68" s="72" t="s">
        <v>43</v>
      </c>
    </row>
    <row r="69" spans="2:8" ht="20.100000000000001" customHeight="1">
      <c r="B69" s="87"/>
      <c r="C69" s="49" t="s">
        <v>37</v>
      </c>
      <c r="D69" s="11">
        <v>93000</v>
      </c>
      <c r="E69" s="12">
        <v>93000</v>
      </c>
      <c r="F69" s="12">
        <v>93000</v>
      </c>
      <c r="G69" s="58">
        <v>93000</v>
      </c>
      <c r="H69" s="61">
        <f>SUM(D69:G69)</f>
        <v>372000</v>
      </c>
    </row>
    <row r="70" spans="2:8" ht="20.100000000000001" customHeight="1" thickBot="1">
      <c r="B70" s="87"/>
      <c r="C70" s="51" t="s">
        <v>38</v>
      </c>
      <c r="D70" s="51">
        <v>20000</v>
      </c>
      <c r="E70" s="52">
        <v>20000</v>
      </c>
      <c r="F70" s="52">
        <v>20000</v>
      </c>
      <c r="G70" s="66">
        <v>20000</v>
      </c>
      <c r="H70" s="67">
        <f t="shared" ref="H70" si="20">SUM(D70:G70)</f>
        <v>80000</v>
      </c>
    </row>
    <row r="71" spans="2:8" ht="20.100000000000001" customHeight="1" thickBot="1">
      <c r="B71" s="87"/>
      <c r="C71" s="47" t="s">
        <v>31</v>
      </c>
      <c r="D71" s="47">
        <f>D69+D70</f>
        <v>113000</v>
      </c>
      <c r="E71" s="48">
        <f t="shared" ref="E71:G71" si="21">E69+E70</f>
        <v>113000</v>
      </c>
      <c r="F71" s="48">
        <f t="shared" si="21"/>
        <v>113000</v>
      </c>
      <c r="G71" s="60">
        <f t="shared" si="21"/>
        <v>113000</v>
      </c>
      <c r="H71" s="29">
        <f>SUM(D71:G71)</f>
        <v>452000</v>
      </c>
    </row>
    <row r="72" spans="2:8" ht="15.95" customHeight="1" thickBot="1">
      <c r="B72" s="32"/>
      <c r="C72" s="53"/>
      <c r="D72" s="53"/>
      <c r="E72" s="53"/>
      <c r="F72" s="53"/>
      <c r="G72" s="53"/>
      <c r="H72" s="54"/>
    </row>
    <row r="73" spans="2:8" ht="20.100000000000001" customHeight="1" thickBot="1">
      <c r="B73" s="97" t="s">
        <v>50</v>
      </c>
      <c r="C73" s="98"/>
      <c r="D73" s="98"/>
      <c r="E73" s="98"/>
      <c r="F73" s="98"/>
      <c r="G73" s="98"/>
      <c r="H73" s="99"/>
    </row>
    <row r="74" spans="2:8" ht="15.95" customHeight="1" thickBot="1"/>
    <row r="75" spans="2:8" ht="20.100000000000001" customHeight="1" thickBot="1">
      <c r="D75" s="69" t="s">
        <v>9</v>
      </c>
      <c r="E75" s="70" t="s">
        <v>8</v>
      </c>
      <c r="F75" s="70" t="s">
        <v>7</v>
      </c>
      <c r="G75" s="71" t="s">
        <v>6</v>
      </c>
      <c r="H75" s="72" t="s">
        <v>43</v>
      </c>
    </row>
    <row r="76" spans="2:8" ht="20.100000000000001" customHeight="1">
      <c r="B76" s="87"/>
      <c r="C76" s="49" t="s">
        <v>34</v>
      </c>
      <c r="D76" s="11">
        <f>D17*0.08</f>
        <v>145600</v>
      </c>
      <c r="E76" s="12">
        <f>E17*0.08</f>
        <v>137280</v>
      </c>
      <c r="F76" s="12">
        <f>F17*0.08</f>
        <v>162656</v>
      </c>
      <c r="G76" s="58">
        <f>G17*0.08</f>
        <v>181792</v>
      </c>
      <c r="H76" s="61">
        <f>SUM(D76:G76)</f>
        <v>627328</v>
      </c>
    </row>
    <row r="77" spans="2:8" ht="20.100000000000001" customHeight="1">
      <c r="B77" s="87"/>
      <c r="C77" s="45" t="s">
        <v>35</v>
      </c>
      <c r="D77" s="50">
        <f>D17*0.02</f>
        <v>36400</v>
      </c>
      <c r="E77" s="46">
        <f t="shared" ref="E77:G77" si="22">E17*0.02</f>
        <v>34320</v>
      </c>
      <c r="F77" s="46">
        <f t="shared" si="22"/>
        <v>40664</v>
      </c>
      <c r="G77" s="59">
        <f t="shared" si="22"/>
        <v>45448</v>
      </c>
      <c r="H77" s="62">
        <f t="shared" ref="H77:H78" si="23">SUM(D77:G77)</f>
        <v>156832</v>
      </c>
    </row>
    <row r="78" spans="2:8" ht="20.100000000000001" customHeight="1" thickBot="1">
      <c r="B78" s="87"/>
      <c r="C78" s="51" t="s">
        <v>36</v>
      </c>
      <c r="D78" s="51">
        <v>75000</v>
      </c>
      <c r="E78" s="52">
        <v>75000</v>
      </c>
      <c r="F78" s="52">
        <v>75000</v>
      </c>
      <c r="G78" s="66">
        <v>75000</v>
      </c>
      <c r="H78" s="67">
        <f t="shared" si="23"/>
        <v>300000</v>
      </c>
    </row>
    <row r="79" spans="2:8" ht="20.100000000000001" customHeight="1" thickBot="1">
      <c r="B79" s="87"/>
      <c r="C79" s="47" t="s">
        <v>32</v>
      </c>
      <c r="D79" s="47">
        <f>D76+D77+D78</f>
        <v>257000</v>
      </c>
      <c r="E79" s="48">
        <f t="shared" ref="E79:G79" si="24">E76+E77+E78</f>
        <v>246600</v>
      </c>
      <c r="F79" s="48">
        <f t="shared" si="24"/>
        <v>278320</v>
      </c>
      <c r="G79" s="60">
        <f t="shared" si="24"/>
        <v>302240</v>
      </c>
      <c r="H79" s="29">
        <f>SUM(D79:G79)</f>
        <v>1084160</v>
      </c>
    </row>
    <row r="80" spans="2:8" ht="42.75" customHeight="1" thickBot="1"/>
    <row r="81" spans="2:8" ht="20.100000000000001" customHeight="1" thickBot="1">
      <c r="B81" s="97" t="s">
        <v>51</v>
      </c>
      <c r="C81" s="98"/>
      <c r="D81" s="98"/>
      <c r="E81" s="98"/>
      <c r="F81" s="98"/>
      <c r="G81" s="98"/>
      <c r="H81" s="99"/>
    </row>
    <row r="82" spans="2:8" ht="15.95" customHeight="1" thickBot="1"/>
    <row r="83" spans="2:8" ht="20.100000000000001" customHeight="1" thickBot="1">
      <c r="D83" s="69" t="s">
        <v>9</v>
      </c>
      <c r="E83" s="70" t="s">
        <v>8</v>
      </c>
      <c r="F83" s="70" t="s">
        <v>7</v>
      </c>
      <c r="G83" s="71" t="s">
        <v>6</v>
      </c>
      <c r="H83" s="72" t="s">
        <v>43</v>
      </c>
    </row>
    <row r="84" spans="2:8" ht="20.100000000000001" customHeight="1">
      <c r="B84" s="87"/>
      <c r="C84" s="5" t="s">
        <v>29</v>
      </c>
      <c r="D84" s="3">
        <f>D39</f>
        <v>854500</v>
      </c>
      <c r="E84" s="4">
        <f t="shared" ref="E84:G84" si="25">E39</f>
        <v>842000</v>
      </c>
      <c r="F84" s="4">
        <f t="shared" si="25"/>
        <v>1061400</v>
      </c>
      <c r="G84" s="17">
        <f t="shared" si="25"/>
        <v>1046400</v>
      </c>
      <c r="H84" s="18">
        <f>SUM(D84:G84)</f>
        <v>3804300</v>
      </c>
    </row>
    <row r="85" spans="2:8" ht="20.100000000000001" customHeight="1">
      <c r="B85" s="87"/>
      <c r="C85" s="7" t="s">
        <v>30</v>
      </c>
      <c r="D85" s="8">
        <f>D47</f>
        <v>258000</v>
      </c>
      <c r="E85" s="9">
        <f t="shared" ref="E85:G85" si="26">E47</f>
        <v>249750</v>
      </c>
      <c r="F85" s="9">
        <f t="shared" si="26"/>
        <v>264000</v>
      </c>
      <c r="G85" s="27">
        <f t="shared" si="26"/>
        <v>297825</v>
      </c>
      <c r="H85" s="68">
        <f t="shared" ref="H85:H88" si="27">SUM(D85:G85)</f>
        <v>1069575</v>
      </c>
    </row>
    <row r="86" spans="2:8" ht="20.100000000000001" customHeight="1">
      <c r="B86" s="87"/>
      <c r="C86" s="7" t="s">
        <v>1</v>
      </c>
      <c r="D86" s="8">
        <f>D55</f>
        <v>86000</v>
      </c>
      <c r="E86" s="9">
        <f t="shared" ref="E86:G86" si="28">E55</f>
        <v>83250</v>
      </c>
      <c r="F86" s="9">
        <f t="shared" si="28"/>
        <v>88000</v>
      </c>
      <c r="G86" s="27">
        <f t="shared" si="28"/>
        <v>90250</v>
      </c>
      <c r="H86" s="68">
        <f t="shared" si="27"/>
        <v>347500</v>
      </c>
    </row>
    <row r="87" spans="2:8" ht="20.100000000000001" customHeight="1">
      <c r="B87" s="87"/>
      <c r="C87" s="7" t="s">
        <v>31</v>
      </c>
      <c r="D87" s="8">
        <f>D71</f>
        <v>113000</v>
      </c>
      <c r="E87" s="9">
        <f t="shared" ref="E87:G87" si="29">E71</f>
        <v>113000</v>
      </c>
      <c r="F87" s="9">
        <f t="shared" si="29"/>
        <v>113000</v>
      </c>
      <c r="G87" s="27">
        <f t="shared" si="29"/>
        <v>113000</v>
      </c>
      <c r="H87" s="68">
        <f t="shared" si="27"/>
        <v>452000</v>
      </c>
    </row>
    <row r="88" spans="2:8" ht="20.100000000000001" customHeight="1" thickBot="1">
      <c r="B88" s="87"/>
      <c r="C88" s="10" t="s">
        <v>32</v>
      </c>
      <c r="D88" s="10">
        <f>D79</f>
        <v>257000</v>
      </c>
      <c r="E88" s="2">
        <f t="shared" ref="E88:G88" si="30">E79</f>
        <v>246600</v>
      </c>
      <c r="F88" s="2">
        <f t="shared" si="30"/>
        <v>278320</v>
      </c>
      <c r="G88" s="19">
        <f t="shared" si="30"/>
        <v>302240</v>
      </c>
      <c r="H88" s="57">
        <f t="shared" si="27"/>
        <v>1084160</v>
      </c>
    </row>
    <row r="89" spans="2:8" ht="20.100000000000001" customHeight="1" thickBot="1">
      <c r="B89" s="87"/>
      <c r="C89" s="22" t="s">
        <v>33</v>
      </c>
      <c r="D89" s="22">
        <f>SUM(D84:D88)</f>
        <v>1568500</v>
      </c>
      <c r="E89" s="14">
        <f t="shared" ref="E89:H89" si="31">SUM(E84:E88)</f>
        <v>1534600</v>
      </c>
      <c r="F89" s="14">
        <f t="shared" si="31"/>
        <v>1804720</v>
      </c>
      <c r="G89" s="21">
        <f t="shared" si="31"/>
        <v>1849715</v>
      </c>
      <c r="H89" s="29">
        <f t="shared" si="31"/>
        <v>6757535</v>
      </c>
    </row>
    <row r="90" spans="2:8" ht="20.100000000000001" customHeight="1" thickBot="1"/>
    <row r="91" spans="2:8" ht="20.100000000000001" customHeight="1">
      <c r="C91" s="79" t="s">
        <v>66</v>
      </c>
      <c r="D91" s="80"/>
      <c r="E91" s="80"/>
      <c r="F91" s="80"/>
      <c r="G91" s="80"/>
      <c r="H91" s="81"/>
    </row>
    <row r="92" spans="2:8" ht="20.100000000000001" customHeight="1">
      <c r="C92" s="33" t="s">
        <v>58</v>
      </c>
      <c r="D92" s="82"/>
      <c r="E92" s="82"/>
      <c r="F92" s="82"/>
      <c r="G92" s="82"/>
      <c r="H92" s="83"/>
    </row>
    <row r="93" spans="2:8" ht="20.100000000000001" customHeight="1">
      <c r="C93" s="33" t="s">
        <v>59</v>
      </c>
      <c r="D93" s="82"/>
      <c r="E93" s="82"/>
      <c r="F93" s="82"/>
      <c r="G93" s="82"/>
      <c r="H93" s="83"/>
    </row>
    <row r="94" spans="2:8" ht="20.100000000000001" customHeight="1">
      <c r="C94" s="33" t="s">
        <v>67</v>
      </c>
      <c r="D94" s="82"/>
      <c r="E94" s="82"/>
      <c r="F94" s="82"/>
      <c r="G94" s="82"/>
      <c r="H94" s="83"/>
    </row>
    <row r="95" spans="2:8" ht="20.100000000000001" customHeight="1">
      <c r="C95" s="33" t="s">
        <v>60</v>
      </c>
      <c r="D95" s="82"/>
      <c r="E95" s="82"/>
      <c r="F95" s="82"/>
      <c r="G95" s="82"/>
      <c r="H95" s="83"/>
    </row>
    <row r="96" spans="2:8" ht="20.100000000000001" customHeight="1">
      <c r="C96" s="33" t="s">
        <v>61</v>
      </c>
      <c r="D96" s="82"/>
      <c r="E96" s="82"/>
      <c r="F96" s="82"/>
      <c r="G96" s="82"/>
      <c r="H96" s="83"/>
    </row>
    <row r="97" spans="2:8" ht="20.100000000000001" customHeight="1">
      <c r="C97" s="33" t="s">
        <v>68</v>
      </c>
      <c r="D97" s="82"/>
      <c r="E97" s="82"/>
      <c r="F97" s="82"/>
      <c r="G97" s="82"/>
      <c r="H97" s="83"/>
    </row>
    <row r="98" spans="2:8" ht="20.100000000000001" customHeight="1">
      <c r="C98" s="33" t="s">
        <v>62</v>
      </c>
      <c r="D98" s="82"/>
      <c r="E98" s="82"/>
      <c r="F98" s="82"/>
      <c r="G98" s="82"/>
      <c r="H98" s="83"/>
    </row>
    <row r="99" spans="2:8" ht="20.100000000000001" customHeight="1">
      <c r="C99" s="33" t="s">
        <v>63</v>
      </c>
      <c r="D99" s="82"/>
      <c r="E99" s="82"/>
      <c r="F99" s="82"/>
      <c r="G99" s="82"/>
      <c r="H99" s="83"/>
    </row>
    <row r="100" spans="2:8" ht="20.100000000000001" customHeight="1">
      <c r="C100" s="33" t="s">
        <v>64</v>
      </c>
      <c r="D100" s="82"/>
      <c r="E100" s="82"/>
      <c r="F100" s="82"/>
      <c r="G100" s="82"/>
      <c r="H100" s="83"/>
    </row>
    <row r="101" spans="2:8" ht="20.100000000000001" customHeight="1" thickBot="1">
      <c r="C101" s="84" t="s">
        <v>65</v>
      </c>
      <c r="D101" s="85"/>
      <c r="E101" s="85"/>
      <c r="F101" s="85"/>
      <c r="G101" s="85"/>
      <c r="H101" s="86"/>
    </row>
    <row r="102" spans="2:8" ht="20.100000000000001" customHeight="1"/>
    <row r="103" spans="2:8" ht="20.100000000000001" customHeight="1" thickBot="1"/>
    <row r="104" spans="2:8" ht="20.100000000000001" customHeight="1" thickBot="1">
      <c r="B104" s="97" t="s">
        <v>56</v>
      </c>
      <c r="C104" s="98"/>
      <c r="D104" s="98"/>
      <c r="E104" s="98"/>
      <c r="F104" s="98"/>
      <c r="G104" s="98"/>
      <c r="H104" s="99"/>
    </row>
    <row r="105" spans="2:8" ht="20.100000000000001" customHeight="1"/>
    <row r="106" spans="2:8" ht="18.75">
      <c r="C106" s="100" t="s">
        <v>52</v>
      </c>
      <c r="D106" s="100"/>
      <c r="E106" s="100"/>
      <c r="F106" s="100"/>
      <c r="G106" s="100"/>
      <c r="H106" s="100"/>
    </row>
    <row r="107" spans="2:8" ht="18.75">
      <c r="C107" s="15"/>
      <c r="D107" s="15"/>
      <c r="E107" s="15"/>
      <c r="F107" s="15"/>
      <c r="G107" s="15"/>
      <c r="H107" s="15"/>
    </row>
    <row r="108" spans="2:8" ht="18.75">
      <c r="C108" s="100" t="s">
        <v>53</v>
      </c>
      <c r="D108" s="100"/>
      <c r="E108" s="100"/>
      <c r="F108" s="100"/>
      <c r="G108" s="100"/>
      <c r="H108" s="100"/>
    </row>
    <row r="109" spans="2:8" ht="18.75">
      <c r="C109" s="15"/>
      <c r="D109" s="15"/>
      <c r="E109" s="15"/>
      <c r="F109" s="15"/>
      <c r="G109" s="15"/>
      <c r="H109" s="15"/>
    </row>
    <row r="110" spans="2:8" ht="18.75">
      <c r="C110" s="100" t="s">
        <v>54</v>
      </c>
      <c r="D110" s="100"/>
      <c r="E110" s="100"/>
      <c r="F110" s="100"/>
      <c r="G110" s="100"/>
      <c r="H110" s="100"/>
    </row>
    <row r="111" spans="2:8" ht="18.75">
      <c r="C111" s="15"/>
      <c r="D111" s="15"/>
      <c r="E111" s="15"/>
      <c r="F111" s="15"/>
      <c r="G111" s="15"/>
      <c r="H111" s="15"/>
    </row>
    <row r="112" spans="2:8" ht="36.75" customHeight="1">
      <c r="C112" s="101" t="s">
        <v>69</v>
      </c>
      <c r="D112" s="101"/>
      <c r="E112" s="101"/>
      <c r="F112" s="101"/>
      <c r="G112" s="101"/>
      <c r="H112" s="101"/>
    </row>
    <row r="113" spans="3:8" ht="18.75">
      <c r="C113" s="15"/>
      <c r="D113" s="15"/>
      <c r="E113" s="15"/>
      <c r="F113" s="15"/>
      <c r="G113" s="15"/>
      <c r="H113" s="15"/>
    </row>
    <row r="114" spans="3:8" ht="58.5" customHeight="1">
      <c r="C114" s="101" t="s">
        <v>55</v>
      </c>
      <c r="D114" s="101"/>
      <c r="E114" s="101"/>
      <c r="F114" s="101"/>
      <c r="G114" s="101"/>
      <c r="H114" s="101"/>
    </row>
  </sheetData>
  <mergeCells count="27">
    <mergeCell ref="C106:H106"/>
    <mergeCell ref="C108:H108"/>
    <mergeCell ref="C110:H110"/>
    <mergeCell ref="C112:H112"/>
    <mergeCell ref="C114:H114"/>
    <mergeCell ref="B76:B79"/>
    <mergeCell ref="B66:H66"/>
    <mergeCell ref="B10:H10"/>
    <mergeCell ref="B104:H104"/>
    <mergeCell ref="B69:B71"/>
    <mergeCell ref="B81:H81"/>
    <mergeCell ref="B84:B89"/>
    <mergeCell ref="B24:B27"/>
    <mergeCell ref="B41:H41"/>
    <mergeCell ref="B44:B47"/>
    <mergeCell ref="B29:H29"/>
    <mergeCell ref="B32:B39"/>
    <mergeCell ref="B49:H49"/>
    <mergeCell ref="B52:B55"/>
    <mergeCell ref="B73:H73"/>
    <mergeCell ref="B57:H57"/>
    <mergeCell ref="B60:B64"/>
    <mergeCell ref="B2:H2"/>
    <mergeCell ref="B8:H8"/>
    <mergeCell ref="B15:B19"/>
    <mergeCell ref="B12:H12"/>
    <mergeCell ref="B21:H21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>
    <oddFooter>&amp;C&amp;"+,Normal"&amp;12[ Page &amp;P sur &amp;N 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Abdenacer</dc:creator>
  <cp:lastModifiedBy>Abdenacer</cp:lastModifiedBy>
  <cp:lastPrinted>2010-03-06T18:10:21Z</cp:lastPrinted>
  <dcterms:created xsi:type="dcterms:W3CDTF">2009-05-06T15:25:50Z</dcterms:created>
  <dcterms:modified xsi:type="dcterms:W3CDTF">2010-03-06T18:10:27Z</dcterms:modified>
</cp:coreProperties>
</file>