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480" yWindow="300" windowWidth="15480" windowHeight="1164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F66" i="1"/>
  <c r="E66"/>
  <c r="D66"/>
  <c r="F34"/>
  <c r="F51" s="1"/>
  <c r="E34"/>
  <c r="E51" s="1"/>
  <c r="D34"/>
  <c r="D51" s="1"/>
  <c r="F8"/>
  <c r="F50" s="1"/>
  <c r="F54" s="1"/>
  <c r="E8"/>
  <c r="E50" s="1"/>
  <c r="E54" s="1"/>
  <c r="D8"/>
  <c r="D50" s="1"/>
  <c r="D9" l="1"/>
  <c r="D14" s="1"/>
  <c r="E9"/>
  <c r="E14" s="1"/>
  <c r="F9"/>
  <c r="F14" s="1"/>
  <c r="D35"/>
  <c r="D40" s="1"/>
  <c r="E35"/>
  <c r="E40" s="1"/>
  <c r="F35"/>
  <c r="F40" s="1"/>
  <c r="F45" l="1"/>
  <c r="F44"/>
  <c r="F43"/>
  <c r="E44"/>
  <c r="E43"/>
  <c r="E42"/>
  <c r="D43"/>
  <c r="G43" s="1"/>
  <c r="F59" s="1"/>
  <c r="F69" s="1"/>
  <c r="F76" s="1"/>
  <c r="D42"/>
  <c r="G42" s="1"/>
  <c r="E59" s="1"/>
  <c r="E69" s="1"/>
  <c r="E76" s="1"/>
  <c r="D41"/>
  <c r="G41" s="1"/>
  <c r="D59" s="1"/>
  <c r="D69" s="1"/>
  <c r="D76" s="1"/>
  <c r="F19"/>
  <c r="F18"/>
  <c r="F17"/>
  <c r="E18"/>
  <c r="E17"/>
  <c r="E16"/>
  <c r="D17"/>
  <c r="G17" s="1"/>
  <c r="F24" s="1"/>
  <c r="F28" s="1"/>
  <c r="F75" s="1"/>
  <c r="D16"/>
  <c r="G16" s="1"/>
  <c r="E24" s="1"/>
  <c r="E28" s="1"/>
  <c r="E75" s="1"/>
  <c r="D15"/>
  <c r="G15" s="1"/>
  <c r="D24" s="1"/>
  <c r="D28" s="1"/>
  <c r="D75" s="1"/>
  <c r="D77" s="1"/>
  <c r="E74" s="1"/>
  <c r="E77" s="1"/>
  <c r="F74" s="1"/>
  <c r="F77" s="1"/>
</calcChain>
</file>

<file path=xl/sharedStrings.xml><?xml version="1.0" encoding="utf-8"?>
<sst xmlns="http://schemas.openxmlformats.org/spreadsheetml/2006/main" count="85" uniqueCount="48">
  <si>
    <t>1.  Budget des ventes :</t>
  </si>
  <si>
    <t>Janvier</t>
  </si>
  <si>
    <t>Février</t>
  </si>
  <si>
    <t>Mars</t>
  </si>
  <si>
    <t>Chiffre d'affaires (HT)</t>
  </si>
  <si>
    <t>TVA (17 %)</t>
  </si>
  <si>
    <t>Chiffre d'affaires (TTC)</t>
  </si>
  <si>
    <t>2.  Budget des encaissements des ventes :</t>
  </si>
  <si>
    <t>Total</t>
  </si>
  <si>
    <t>Encaissements</t>
  </si>
  <si>
    <t>Janvirer</t>
  </si>
  <si>
    <t>Avril</t>
  </si>
  <si>
    <t>Mai</t>
  </si>
  <si>
    <t>3.  Budget des encaissements :</t>
  </si>
  <si>
    <t>Créances</t>
  </si>
  <si>
    <t>Encaissement des ventes</t>
  </si>
  <si>
    <t>Clients</t>
  </si>
  <si>
    <t>Effets à recevoir</t>
  </si>
  <si>
    <t>Valeur mobilière de placement</t>
  </si>
  <si>
    <t>4.  Budget des achats :</t>
  </si>
  <si>
    <t>Achats (HT)</t>
  </si>
  <si>
    <t>Achats (TTC)</t>
  </si>
  <si>
    <t>5.  Budget des décaissements des achats :</t>
  </si>
  <si>
    <t>Décaissements</t>
  </si>
  <si>
    <t>6.  Budget de TVA :</t>
  </si>
  <si>
    <t>TVA collectée</t>
  </si>
  <si>
    <t>TVA déductible sur achats</t>
  </si>
  <si>
    <t>TVA déductible sur immob</t>
  </si>
  <si>
    <t>Crédit de TVA</t>
  </si>
  <si>
    <t>TVA à décaisser</t>
  </si>
  <si>
    <t>7.  Budget des décaissements :</t>
  </si>
  <si>
    <t>Dettes</t>
  </si>
  <si>
    <t>Décaissements des achats</t>
  </si>
  <si>
    <t>Organismes sociaux</t>
  </si>
  <si>
    <t>Fournisseurs</t>
  </si>
  <si>
    <t>Effets à payer</t>
  </si>
  <si>
    <t>Salaires</t>
  </si>
  <si>
    <t>Charges sociales</t>
  </si>
  <si>
    <t>Investissement</t>
  </si>
  <si>
    <t>Commission</t>
  </si>
  <si>
    <t>Loyer</t>
  </si>
  <si>
    <t>8.  Budget de trésorerie :</t>
  </si>
  <si>
    <t>Solde initial</t>
  </si>
  <si>
    <t>Solde de trésorerie</t>
  </si>
  <si>
    <t>9.  Commentaire :</t>
  </si>
  <si>
    <t>on remarque qu'il ya une insuffissance pour le mois de février, cette insuffissance peut etre régler par un crédit</t>
  </si>
  <si>
    <t>le solde est positif pour les mois janvier et mars, un exédent qui ne nécessite pas un placement</t>
  </si>
  <si>
    <t>EXERCICE 02 :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</si>
</sst>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6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b/>
      <u/>
      <sz val="14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2" fillId="0" borderId="11" xfId="0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2" fillId="0" borderId="0" xfId="0" applyFont="1" applyAlignment="1">
      <alignment vertical="center"/>
    </xf>
    <xf numFmtId="0" fontId="5" fillId="0" borderId="1" xfId="0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" xfId="0" applyFont="1" applyBorder="1"/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3" fontId="2" fillId="0" borderId="18" xfId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3" fontId="5" fillId="0" borderId="21" xfId="0" applyNumberFormat="1" applyFont="1" applyBorder="1"/>
    <xf numFmtId="0" fontId="2" fillId="0" borderId="23" xfId="0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5" fillId="0" borderId="26" xfId="0" applyNumberFormat="1" applyFont="1" applyBorder="1"/>
    <xf numFmtId="0" fontId="2" fillId="0" borderId="27" xfId="0" applyFont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3" fontId="5" fillId="0" borderId="30" xfId="0" applyNumberFormat="1" applyFont="1" applyBorder="1"/>
    <xf numFmtId="0" fontId="2" fillId="0" borderId="31" xfId="0" applyFont="1" applyBorder="1"/>
    <xf numFmtId="43" fontId="5" fillId="0" borderId="32" xfId="1" applyFont="1" applyBorder="1"/>
    <xf numFmtId="43" fontId="5" fillId="0" borderId="30" xfId="1" applyFont="1" applyBorder="1"/>
    <xf numFmtId="0" fontId="5" fillId="0" borderId="18" xfId="0" applyFont="1" applyBorder="1" applyAlignment="1">
      <alignment horizontal="center" vertical="center"/>
    </xf>
    <xf numFmtId="0" fontId="2" fillId="0" borderId="21" xfId="0" applyFont="1" applyBorder="1"/>
    <xf numFmtId="3" fontId="2" fillId="0" borderId="34" xfId="0" applyNumberFormat="1" applyFont="1" applyBorder="1"/>
    <xf numFmtId="3" fontId="2" fillId="0" borderId="17" xfId="0" applyNumberFormat="1" applyFont="1" applyBorder="1" applyAlignment="1">
      <alignment horizontal="right" vertical="center"/>
    </xf>
    <xf numFmtId="0" fontId="2" fillId="0" borderId="32" xfId="0" applyFont="1" applyBorder="1"/>
    <xf numFmtId="3" fontId="2" fillId="0" borderId="35" xfId="0" applyNumberFormat="1" applyFont="1" applyBorder="1"/>
    <xf numFmtId="3" fontId="2" fillId="0" borderId="22" xfId="0" applyNumberFormat="1" applyFont="1" applyBorder="1" applyAlignment="1">
      <alignment horizontal="right" vertical="center"/>
    </xf>
    <xf numFmtId="0" fontId="2" fillId="0" borderId="26" xfId="0" applyFont="1" applyBorder="1"/>
    <xf numFmtId="3" fontId="2" fillId="0" borderId="36" xfId="0" applyNumberFormat="1" applyFont="1" applyBorder="1"/>
    <xf numFmtId="3" fontId="2" fillId="0" borderId="37" xfId="0" applyNumberFormat="1" applyFont="1" applyBorder="1"/>
    <xf numFmtId="3" fontId="2" fillId="0" borderId="38" xfId="0" applyNumberFormat="1" applyFont="1" applyBorder="1"/>
    <xf numFmtId="0" fontId="2" fillId="0" borderId="30" xfId="0" applyFont="1" applyBorder="1"/>
    <xf numFmtId="3" fontId="2" fillId="0" borderId="39" xfId="0" applyNumberFormat="1" applyFont="1" applyBorder="1"/>
    <xf numFmtId="3" fontId="2" fillId="0" borderId="32" xfId="0" applyNumberFormat="1" applyFont="1" applyBorder="1"/>
    <xf numFmtId="3" fontId="2" fillId="0" borderId="26" xfId="0" applyNumberFormat="1" applyFont="1" applyBorder="1"/>
    <xf numFmtId="0" fontId="2" fillId="0" borderId="32" xfId="0" applyFont="1" applyFill="1" applyBorder="1"/>
    <xf numFmtId="3" fontId="2" fillId="0" borderId="35" xfId="0" applyNumberFormat="1" applyFont="1" applyFill="1" applyBorder="1"/>
    <xf numFmtId="3" fontId="2" fillId="0" borderId="9" xfId="0" applyNumberFormat="1" applyFont="1" applyFill="1" applyBorder="1"/>
    <xf numFmtId="0" fontId="2" fillId="0" borderId="26" xfId="0" applyFont="1" applyFill="1" applyBorder="1"/>
    <xf numFmtId="3" fontId="2" fillId="0" borderId="40" xfId="0" applyNumberFormat="1" applyFont="1" applyBorder="1"/>
    <xf numFmtId="3" fontId="2" fillId="0" borderId="34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ersonnalisé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2"/>
  <sheetViews>
    <sheetView tabSelected="1" workbookViewId="0">
      <selection activeCell="I9" sqref="I9"/>
    </sheetView>
  </sheetViews>
  <sheetFormatPr baseColWidth="10" defaultColWidth="12.375" defaultRowHeight="15.75"/>
  <cols>
    <col min="1" max="1" width="0.375" style="1" customWidth="1"/>
    <col min="2" max="2" width="5" style="1" customWidth="1"/>
    <col min="3" max="3" width="25.125" style="1" customWidth="1"/>
    <col min="4" max="7" width="13.625" style="1" customWidth="1"/>
    <col min="8" max="16384" width="12.375" style="1"/>
  </cols>
  <sheetData>
    <row r="1" spans="2:8" ht="5.25" customHeight="1" thickBot="1"/>
    <row r="2" spans="2:8" ht="23.25" customHeight="1" thickBot="1">
      <c r="B2" s="64" t="s">
        <v>47</v>
      </c>
      <c r="C2" s="65"/>
      <c r="D2" s="65"/>
      <c r="E2" s="65"/>
      <c r="F2" s="65"/>
      <c r="G2" s="66"/>
    </row>
    <row r="3" spans="2:8" ht="8.25" customHeight="1" thickBot="1"/>
    <row r="4" spans="2:8" ht="20.100000000000001" customHeight="1" thickBot="1">
      <c r="B4" s="72" t="s">
        <v>0</v>
      </c>
      <c r="C4" s="73"/>
      <c r="D4" s="73"/>
      <c r="E4" s="73"/>
      <c r="F4" s="73"/>
      <c r="G4" s="74"/>
    </row>
    <row r="5" spans="2:8" ht="7.5" customHeight="1" thickBot="1"/>
    <row r="6" spans="2:8" ht="20.100000000000001" customHeight="1" thickBot="1">
      <c r="D6" s="2" t="s">
        <v>1</v>
      </c>
      <c r="E6" s="3" t="s">
        <v>2</v>
      </c>
      <c r="F6" s="4" t="s">
        <v>3</v>
      </c>
    </row>
    <row r="7" spans="2:8" ht="20.100000000000001" customHeight="1">
      <c r="B7" s="60"/>
      <c r="C7" s="5" t="s">
        <v>4</v>
      </c>
      <c r="D7" s="6">
        <v>500000</v>
      </c>
      <c r="E7" s="7">
        <v>500000</v>
      </c>
      <c r="F7" s="8">
        <v>500000</v>
      </c>
    </row>
    <row r="8" spans="2:8" ht="20.100000000000001" customHeight="1" thickBot="1">
      <c r="B8" s="60"/>
      <c r="C8" s="9" t="s">
        <v>5</v>
      </c>
      <c r="D8" s="10">
        <f>D7*0.17</f>
        <v>85000</v>
      </c>
      <c r="E8" s="11">
        <f>E7*0.17</f>
        <v>85000</v>
      </c>
      <c r="F8" s="12">
        <f>F7*0.17</f>
        <v>85000</v>
      </c>
      <c r="H8" s="13"/>
    </row>
    <row r="9" spans="2:8" ht="20.100000000000001" customHeight="1" thickBot="1">
      <c r="B9" s="60"/>
      <c r="C9" s="14" t="s">
        <v>6</v>
      </c>
      <c r="D9" s="15">
        <f>D7+D8</f>
        <v>585000</v>
      </c>
      <c r="E9" s="16">
        <f t="shared" ref="E9:F9" si="0">E7+E8</f>
        <v>585000</v>
      </c>
      <c r="F9" s="17">
        <f t="shared" si="0"/>
        <v>585000</v>
      </c>
    </row>
    <row r="10" spans="2:8" ht="8.25" customHeight="1" thickBot="1"/>
    <row r="11" spans="2:8" ht="19.5" thickBot="1">
      <c r="B11" s="61" t="s">
        <v>7</v>
      </c>
      <c r="C11" s="62"/>
      <c r="D11" s="62"/>
      <c r="E11" s="62"/>
      <c r="F11" s="62"/>
      <c r="G11" s="63"/>
    </row>
    <row r="12" spans="2:8" ht="16.5" thickBot="1"/>
    <row r="13" spans="2:8" ht="16.5" thickBot="1">
      <c r="D13" s="18" t="s">
        <v>1</v>
      </c>
      <c r="E13" s="19" t="s">
        <v>2</v>
      </c>
      <c r="F13" s="19" t="s">
        <v>3</v>
      </c>
      <c r="G13" s="20" t="s">
        <v>8</v>
      </c>
    </row>
    <row r="14" spans="2:8" ht="16.5" thickBot="1">
      <c r="C14" s="21" t="s">
        <v>6</v>
      </c>
      <c r="D14" s="22">
        <f>D9</f>
        <v>585000</v>
      </c>
      <c r="E14" s="23">
        <f t="shared" ref="E14:F14" si="1">E9</f>
        <v>585000</v>
      </c>
      <c r="F14" s="23">
        <f t="shared" si="1"/>
        <v>585000</v>
      </c>
      <c r="G14" s="24">
        <v>0</v>
      </c>
    </row>
    <row r="15" spans="2:8">
      <c r="B15" s="67" t="s">
        <v>9</v>
      </c>
      <c r="C15" s="5" t="s">
        <v>10</v>
      </c>
      <c r="D15" s="25">
        <f>D14*0.5</f>
        <v>292500</v>
      </c>
      <c r="E15" s="26"/>
      <c r="F15" s="26"/>
      <c r="G15" s="27">
        <f>SUM(D15:F15)</f>
        <v>292500</v>
      </c>
    </row>
    <row r="16" spans="2:8">
      <c r="B16" s="68"/>
      <c r="C16" s="28" t="s">
        <v>2</v>
      </c>
      <c r="D16" s="29">
        <f>D14*0.25</f>
        <v>146250</v>
      </c>
      <c r="E16" s="30">
        <f>E14*0.5</f>
        <v>292500</v>
      </c>
      <c r="F16" s="30"/>
      <c r="G16" s="31">
        <f>SUM(D16:F16)</f>
        <v>438750</v>
      </c>
    </row>
    <row r="17" spans="2:7" ht="16.5" thickBot="1">
      <c r="B17" s="68"/>
      <c r="C17" s="32" t="s">
        <v>3</v>
      </c>
      <c r="D17" s="33">
        <f>D14*0.25</f>
        <v>146250</v>
      </c>
      <c r="E17" s="34">
        <f>E14*0.25</f>
        <v>146250</v>
      </c>
      <c r="F17" s="34">
        <f>F14*0.5</f>
        <v>292500</v>
      </c>
      <c r="G17" s="35">
        <f>SUM(D17:F17)</f>
        <v>585000</v>
      </c>
    </row>
    <row r="18" spans="2:7">
      <c r="B18" s="68"/>
      <c r="C18" s="36" t="s">
        <v>11</v>
      </c>
      <c r="D18" s="6"/>
      <c r="E18" s="7">
        <f>E14*0.25</f>
        <v>146250</v>
      </c>
      <c r="F18" s="7">
        <f>F14*0.25</f>
        <v>146250</v>
      </c>
      <c r="G18" s="37">
        <v>0</v>
      </c>
    </row>
    <row r="19" spans="2:7" ht="16.5" thickBot="1">
      <c r="B19" s="69"/>
      <c r="C19" s="32" t="s">
        <v>12</v>
      </c>
      <c r="D19" s="33"/>
      <c r="E19" s="34"/>
      <c r="F19" s="34">
        <f>F14*0.25</f>
        <v>146250</v>
      </c>
      <c r="G19" s="38">
        <v>0</v>
      </c>
    </row>
    <row r="20" spans="2:7" ht="16.5" thickBot="1"/>
    <row r="21" spans="2:7" ht="19.5" thickBot="1">
      <c r="B21" s="61" t="s">
        <v>13</v>
      </c>
      <c r="C21" s="62"/>
      <c r="D21" s="62"/>
      <c r="E21" s="62"/>
      <c r="F21" s="62"/>
      <c r="G21" s="63"/>
    </row>
    <row r="22" spans="2:7" ht="16.5" thickBot="1"/>
    <row r="23" spans="2:7" ht="16.5" thickBot="1">
      <c r="D23" s="2" t="s">
        <v>1</v>
      </c>
      <c r="E23" s="3" t="s">
        <v>2</v>
      </c>
      <c r="F23" s="3" t="s">
        <v>3</v>
      </c>
      <c r="G23" s="39" t="s">
        <v>14</v>
      </c>
    </row>
    <row r="24" spans="2:7">
      <c r="B24" s="60"/>
      <c r="C24" s="40" t="s">
        <v>15</v>
      </c>
      <c r="D24" s="41">
        <f>G15</f>
        <v>292500</v>
      </c>
      <c r="E24" s="26">
        <f>G16</f>
        <v>438750</v>
      </c>
      <c r="F24" s="26">
        <f>G17</f>
        <v>585000</v>
      </c>
      <c r="G24" s="42">
        <v>438750</v>
      </c>
    </row>
    <row r="25" spans="2:7">
      <c r="B25" s="60"/>
      <c r="C25" s="43" t="s">
        <v>16</v>
      </c>
      <c r="D25" s="44">
        <v>222740</v>
      </c>
      <c r="E25" s="7">
        <v>95460</v>
      </c>
      <c r="F25" s="7"/>
      <c r="G25" s="45"/>
    </row>
    <row r="26" spans="2:7">
      <c r="B26" s="60"/>
      <c r="C26" s="43" t="s">
        <v>17</v>
      </c>
      <c r="D26" s="44"/>
      <c r="E26" s="7">
        <v>70600</v>
      </c>
      <c r="F26" s="7">
        <v>141200</v>
      </c>
      <c r="G26" s="45"/>
    </row>
    <row r="27" spans="2:7" ht="16.5" thickBot="1">
      <c r="B27" s="60"/>
      <c r="C27" s="46" t="s">
        <v>18</v>
      </c>
      <c r="D27" s="47"/>
      <c r="E27" s="30">
        <v>50000</v>
      </c>
      <c r="F27" s="30"/>
      <c r="G27" s="70"/>
    </row>
    <row r="28" spans="2:7" ht="16.5" thickBot="1">
      <c r="B28" s="60"/>
      <c r="C28" s="14" t="s">
        <v>9</v>
      </c>
      <c r="D28" s="15">
        <f>SUM(D24:D27)</f>
        <v>515240</v>
      </c>
      <c r="E28" s="16">
        <f t="shared" ref="E28:F28" si="2">SUM(E24:E27)</f>
        <v>654810</v>
      </c>
      <c r="F28" s="16">
        <f t="shared" si="2"/>
        <v>726200</v>
      </c>
      <c r="G28" s="71"/>
    </row>
    <row r="29" spans="2:7" ht="9" customHeight="1" thickBot="1"/>
    <row r="30" spans="2:7" ht="20.100000000000001" customHeight="1" thickBot="1">
      <c r="B30" s="72" t="s">
        <v>19</v>
      </c>
      <c r="C30" s="73"/>
      <c r="D30" s="73"/>
      <c r="E30" s="73"/>
      <c r="F30" s="73"/>
      <c r="G30" s="74"/>
    </row>
    <row r="31" spans="2:7" ht="6" customHeight="1" thickBot="1"/>
    <row r="32" spans="2:7" ht="20.100000000000001" customHeight="1" thickBot="1">
      <c r="D32" s="2" t="s">
        <v>1</v>
      </c>
      <c r="E32" s="3" t="s">
        <v>2</v>
      </c>
      <c r="F32" s="3" t="s">
        <v>3</v>
      </c>
    </row>
    <row r="33" spans="2:8" ht="20.100000000000001" customHeight="1">
      <c r="B33" s="60"/>
      <c r="C33" s="5" t="s">
        <v>20</v>
      </c>
      <c r="D33" s="6">
        <v>300000</v>
      </c>
      <c r="E33" s="7">
        <v>300000</v>
      </c>
      <c r="F33" s="7">
        <v>300000</v>
      </c>
    </row>
    <row r="34" spans="2:8" ht="20.100000000000001" customHeight="1" thickBot="1">
      <c r="B34" s="60"/>
      <c r="C34" s="9" t="s">
        <v>5</v>
      </c>
      <c r="D34" s="10">
        <f>D33*0.17</f>
        <v>51000.000000000007</v>
      </c>
      <c r="E34" s="11">
        <f>E33*0.17</f>
        <v>51000.000000000007</v>
      </c>
      <c r="F34" s="11">
        <f>F33*0.17</f>
        <v>51000.000000000007</v>
      </c>
      <c r="H34" s="13"/>
    </row>
    <row r="35" spans="2:8" ht="20.100000000000001" customHeight="1" thickBot="1">
      <c r="B35" s="60"/>
      <c r="C35" s="14" t="s">
        <v>21</v>
      </c>
      <c r="D35" s="15">
        <f>D33+D34</f>
        <v>351000</v>
      </c>
      <c r="E35" s="16">
        <f t="shared" ref="E35:F35" si="3">E33+E34</f>
        <v>351000</v>
      </c>
      <c r="F35" s="16">
        <f t="shared" si="3"/>
        <v>351000</v>
      </c>
    </row>
    <row r="36" spans="2:8" ht="15.75" customHeight="1" thickBot="1"/>
    <row r="37" spans="2:8" ht="20.100000000000001" customHeight="1" thickBot="1">
      <c r="B37" s="61" t="s">
        <v>22</v>
      </c>
      <c r="C37" s="62"/>
      <c r="D37" s="62"/>
      <c r="E37" s="62"/>
      <c r="F37" s="62"/>
      <c r="G37" s="63"/>
    </row>
    <row r="38" spans="2:8" ht="4.5" customHeight="1" thickBot="1"/>
    <row r="39" spans="2:8" ht="20.100000000000001" customHeight="1" thickBot="1">
      <c r="D39" s="18" t="s">
        <v>1</v>
      </c>
      <c r="E39" s="19" t="s">
        <v>2</v>
      </c>
      <c r="F39" s="19" t="s">
        <v>3</v>
      </c>
      <c r="G39" s="20" t="s">
        <v>8</v>
      </c>
    </row>
    <row r="40" spans="2:8" ht="20.100000000000001" customHeight="1" thickBot="1">
      <c r="C40" s="21" t="s">
        <v>21</v>
      </c>
      <c r="D40" s="22">
        <f>D35</f>
        <v>351000</v>
      </c>
      <c r="E40" s="23">
        <f t="shared" ref="E40:F40" si="4">E35</f>
        <v>351000</v>
      </c>
      <c r="F40" s="23">
        <f t="shared" si="4"/>
        <v>351000</v>
      </c>
      <c r="G40" s="24">
        <v>0</v>
      </c>
    </row>
    <row r="41" spans="2:8" ht="20.100000000000001" customHeight="1">
      <c r="B41" s="67" t="s">
        <v>23</v>
      </c>
      <c r="C41" s="5" t="s">
        <v>10</v>
      </c>
      <c r="D41" s="25">
        <f>D40*0.3</f>
        <v>105300</v>
      </c>
      <c r="E41" s="26"/>
      <c r="F41" s="26"/>
      <c r="G41" s="27">
        <f>SUM(D41:F41)</f>
        <v>105300</v>
      </c>
    </row>
    <row r="42" spans="2:8" ht="20.100000000000001" customHeight="1">
      <c r="B42" s="68"/>
      <c r="C42" s="28" t="s">
        <v>2</v>
      </c>
      <c r="D42" s="29">
        <f>D40*0.35</f>
        <v>122849.99999999999</v>
      </c>
      <c r="E42" s="30">
        <f>E40*0.3</f>
        <v>105300</v>
      </c>
      <c r="F42" s="30"/>
      <c r="G42" s="31">
        <f>SUM(D42:F42)</f>
        <v>228150</v>
      </c>
    </row>
    <row r="43" spans="2:8" ht="20.100000000000001" customHeight="1" thickBot="1">
      <c r="B43" s="68"/>
      <c r="C43" s="32" t="s">
        <v>3</v>
      </c>
      <c r="D43" s="33">
        <f>D40*0.35</f>
        <v>122849.99999999999</v>
      </c>
      <c r="E43" s="34">
        <f>E40*0.35</f>
        <v>122849.99999999999</v>
      </c>
      <c r="F43" s="34">
        <f>F40*0.3</f>
        <v>105300</v>
      </c>
      <c r="G43" s="35">
        <f>SUM(D43:F43)</f>
        <v>351000</v>
      </c>
    </row>
    <row r="44" spans="2:8" ht="20.100000000000001" customHeight="1">
      <c r="B44" s="68"/>
      <c r="C44" s="36" t="s">
        <v>11</v>
      </c>
      <c r="D44" s="48"/>
      <c r="E44" s="49">
        <f>E40*0.35</f>
        <v>122849.99999999999</v>
      </c>
      <c r="F44" s="49">
        <f>F40*0.35</f>
        <v>122849.99999999999</v>
      </c>
      <c r="G44" s="37">
        <v>0</v>
      </c>
    </row>
    <row r="45" spans="2:8" ht="20.100000000000001" customHeight="1" thickBot="1">
      <c r="B45" s="69"/>
      <c r="C45" s="32" t="s">
        <v>12</v>
      </c>
      <c r="D45" s="33"/>
      <c r="E45" s="34"/>
      <c r="F45" s="34">
        <f>F40*0.35</f>
        <v>122849.99999999999</v>
      </c>
      <c r="G45" s="38">
        <v>0</v>
      </c>
    </row>
    <row r="46" spans="2:8" ht="14.25" customHeight="1" thickBot="1"/>
    <row r="47" spans="2:8" ht="20.100000000000001" customHeight="1" thickBot="1">
      <c r="B47" s="61" t="s">
        <v>24</v>
      </c>
      <c r="C47" s="62"/>
      <c r="D47" s="62"/>
      <c r="E47" s="62"/>
      <c r="F47" s="62"/>
      <c r="G47" s="63"/>
    </row>
    <row r="48" spans="2:8" ht="6" customHeight="1" thickBot="1"/>
    <row r="49" spans="2:8" ht="20.100000000000001" customHeight="1" thickBot="1">
      <c r="D49" s="2" t="s">
        <v>1</v>
      </c>
      <c r="E49" s="3" t="s">
        <v>2</v>
      </c>
      <c r="F49" s="3" t="s">
        <v>3</v>
      </c>
    </row>
    <row r="50" spans="2:8" ht="20.100000000000001" customHeight="1">
      <c r="B50" s="60"/>
      <c r="C50" s="40" t="s">
        <v>25</v>
      </c>
      <c r="D50" s="41">
        <f>D8</f>
        <v>85000</v>
      </c>
      <c r="E50" s="26">
        <f>E8</f>
        <v>85000</v>
      </c>
      <c r="F50" s="26">
        <f>F8</f>
        <v>85000</v>
      </c>
    </row>
    <row r="51" spans="2:8" ht="20.100000000000001" customHeight="1">
      <c r="B51" s="60"/>
      <c r="C51" s="43" t="s">
        <v>26</v>
      </c>
      <c r="D51" s="44">
        <f>D34</f>
        <v>51000.000000000007</v>
      </c>
      <c r="E51" s="7">
        <f>E34</f>
        <v>51000.000000000007</v>
      </c>
      <c r="F51" s="7">
        <f>F34</f>
        <v>51000.000000000007</v>
      </c>
    </row>
    <row r="52" spans="2:8" ht="20.100000000000001" customHeight="1">
      <c r="B52" s="60"/>
      <c r="C52" s="43" t="s">
        <v>27</v>
      </c>
      <c r="D52" s="47">
        <v>68000</v>
      </c>
      <c r="E52" s="30"/>
      <c r="F52" s="30"/>
    </row>
    <row r="53" spans="2:8" ht="20.100000000000001" customHeight="1" thickBot="1">
      <c r="B53" s="60"/>
      <c r="C53" s="50" t="s">
        <v>28</v>
      </c>
      <c r="D53" s="51"/>
      <c r="E53" s="34">
        <v>34000</v>
      </c>
      <c r="F53" s="34"/>
      <c r="H53" s="13"/>
    </row>
    <row r="54" spans="2:8" ht="20.100000000000001" customHeight="1" thickBot="1">
      <c r="B54" s="60"/>
      <c r="C54" s="14" t="s">
        <v>29</v>
      </c>
      <c r="D54" s="15">
        <v>0</v>
      </c>
      <c r="E54" s="16">
        <f t="shared" ref="E54:F54" si="5">E50-E51-E52-E53</f>
        <v>0</v>
      </c>
      <c r="F54" s="16">
        <f t="shared" si="5"/>
        <v>33999.999999999993</v>
      </c>
    </row>
    <row r="55" spans="2:8" ht="5.25" customHeight="1" thickBot="1"/>
    <row r="56" spans="2:8" ht="20.100000000000001" customHeight="1" thickBot="1">
      <c r="B56" s="61" t="s">
        <v>30</v>
      </c>
      <c r="C56" s="62"/>
      <c r="D56" s="62"/>
      <c r="E56" s="62"/>
      <c r="F56" s="62"/>
      <c r="G56" s="63"/>
    </row>
    <row r="57" spans="2:8" ht="7.5" customHeight="1" thickBot="1"/>
    <row r="58" spans="2:8" ht="20.100000000000001" customHeight="1" thickBot="1">
      <c r="D58" s="2" t="s">
        <v>1</v>
      </c>
      <c r="E58" s="3" t="s">
        <v>2</v>
      </c>
      <c r="F58" s="3" t="s">
        <v>3</v>
      </c>
      <c r="G58" s="39" t="s">
        <v>31</v>
      </c>
    </row>
    <row r="59" spans="2:8">
      <c r="B59" s="60"/>
      <c r="C59" s="40" t="s">
        <v>32</v>
      </c>
      <c r="D59" s="41">
        <f>G41</f>
        <v>105300</v>
      </c>
      <c r="E59" s="26">
        <f>G42</f>
        <v>228150</v>
      </c>
      <c r="F59" s="26">
        <f>G43</f>
        <v>351000</v>
      </c>
      <c r="G59" s="52">
        <v>368550</v>
      </c>
    </row>
    <row r="60" spans="2:8">
      <c r="B60" s="60"/>
      <c r="C60" s="43" t="s">
        <v>33</v>
      </c>
      <c r="D60" s="44">
        <v>11800</v>
      </c>
      <c r="E60" s="7"/>
      <c r="F60" s="7"/>
      <c r="G60" s="46"/>
    </row>
    <row r="61" spans="2:8">
      <c r="B61" s="60"/>
      <c r="C61" s="43" t="s">
        <v>34</v>
      </c>
      <c r="D61" s="44">
        <v>200000</v>
      </c>
      <c r="E61" s="7">
        <v>200000</v>
      </c>
      <c r="F61" s="7"/>
      <c r="G61" s="53"/>
    </row>
    <row r="62" spans="2:8">
      <c r="B62" s="60"/>
      <c r="C62" s="54" t="s">
        <v>35</v>
      </c>
      <c r="D62" s="55">
        <v>120900</v>
      </c>
      <c r="E62" s="56">
        <v>80600</v>
      </c>
      <c r="F62" s="56"/>
      <c r="G62" s="57"/>
    </row>
    <row r="63" spans="2:8">
      <c r="B63" s="60"/>
      <c r="C63" s="43" t="s">
        <v>36</v>
      </c>
      <c r="D63" s="47">
        <v>60000</v>
      </c>
      <c r="E63" s="30">
        <v>60000</v>
      </c>
      <c r="F63" s="30">
        <v>60000</v>
      </c>
      <c r="G63" s="46"/>
    </row>
    <row r="64" spans="2:8">
      <c r="B64" s="60"/>
      <c r="C64" s="46" t="s">
        <v>37</v>
      </c>
      <c r="D64" s="58"/>
      <c r="E64" s="11">
        <v>30000</v>
      </c>
      <c r="F64" s="11">
        <v>30000</v>
      </c>
      <c r="G64" s="46"/>
    </row>
    <row r="65" spans="2:8">
      <c r="B65" s="60"/>
      <c r="C65" s="46" t="s">
        <v>38</v>
      </c>
      <c r="D65" s="58">
        <v>234000</v>
      </c>
      <c r="E65" s="11">
        <v>234000</v>
      </c>
      <c r="F65" s="11"/>
      <c r="G65" s="46"/>
    </row>
    <row r="66" spans="2:8">
      <c r="B66" s="60"/>
      <c r="C66" s="46" t="s">
        <v>39</v>
      </c>
      <c r="D66" s="58">
        <f>D7*0.05</f>
        <v>25000</v>
      </c>
      <c r="E66" s="58">
        <f t="shared" ref="E66:F66" si="6">E7*0.05</f>
        <v>25000</v>
      </c>
      <c r="F66" s="58">
        <f t="shared" si="6"/>
        <v>25000</v>
      </c>
      <c r="G66" s="46"/>
    </row>
    <row r="67" spans="2:8">
      <c r="B67" s="60"/>
      <c r="C67" s="46" t="s">
        <v>40</v>
      </c>
      <c r="D67" s="58"/>
      <c r="E67" s="58"/>
      <c r="F67" s="58">
        <v>60000</v>
      </c>
      <c r="G67" s="46"/>
    </row>
    <row r="68" spans="2:8" ht="16.5" thickBot="1">
      <c r="B68" s="60"/>
      <c r="C68" s="46" t="s">
        <v>29</v>
      </c>
      <c r="D68" s="58">
        <v>22100</v>
      </c>
      <c r="E68" s="11"/>
      <c r="F68" s="11"/>
      <c r="G68" s="46"/>
    </row>
    <row r="69" spans="2:8" ht="16.5" thickBot="1">
      <c r="B69" s="60"/>
      <c r="C69" s="14" t="s">
        <v>23</v>
      </c>
      <c r="D69" s="15">
        <f>SUM(D59:D68)</f>
        <v>779100</v>
      </c>
      <c r="E69" s="16">
        <f>SUM(E59:E68)</f>
        <v>857750</v>
      </c>
      <c r="F69" s="16">
        <f>SUM(F59:F68)</f>
        <v>526000</v>
      </c>
      <c r="G69" s="50"/>
    </row>
    <row r="70" spans="2:8" ht="16.5" thickBot="1"/>
    <row r="71" spans="2:8" ht="19.5" thickBot="1">
      <c r="B71" s="61" t="s">
        <v>41</v>
      </c>
      <c r="C71" s="62"/>
      <c r="D71" s="62"/>
      <c r="E71" s="62"/>
      <c r="F71" s="62"/>
      <c r="G71" s="63"/>
    </row>
    <row r="72" spans="2:8" ht="16.5" thickBot="1"/>
    <row r="73" spans="2:8" ht="16.5" thickBot="1">
      <c r="D73" s="2" t="s">
        <v>1</v>
      </c>
      <c r="E73" s="3" t="s">
        <v>2</v>
      </c>
      <c r="F73" s="3" t="s">
        <v>3</v>
      </c>
    </row>
    <row r="74" spans="2:8">
      <c r="B74" s="60"/>
      <c r="C74" s="40" t="s">
        <v>42</v>
      </c>
      <c r="D74" s="59">
        <v>280000</v>
      </c>
      <c r="E74" s="26">
        <f>D77</f>
        <v>16140</v>
      </c>
      <c r="F74" s="26">
        <f t="shared" ref="F74" si="7">E77</f>
        <v>-186800</v>
      </c>
    </row>
    <row r="75" spans="2:8" ht="20.100000000000001" customHeight="1">
      <c r="B75" s="60"/>
      <c r="C75" s="43" t="s">
        <v>9</v>
      </c>
      <c r="D75" s="44">
        <f>D28</f>
        <v>515240</v>
      </c>
      <c r="E75" s="7">
        <f>E28</f>
        <v>654810</v>
      </c>
      <c r="F75" s="7">
        <f>F28</f>
        <v>726200</v>
      </c>
    </row>
    <row r="76" spans="2:8" ht="20.100000000000001" customHeight="1" thickBot="1">
      <c r="B76" s="60"/>
      <c r="C76" s="50" t="s">
        <v>23</v>
      </c>
      <c r="D76" s="51">
        <f>D69</f>
        <v>779100</v>
      </c>
      <c r="E76" s="34">
        <f t="shared" ref="E76:F76" si="8">E69</f>
        <v>857750</v>
      </c>
      <c r="F76" s="34">
        <f t="shared" si="8"/>
        <v>526000</v>
      </c>
      <c r="H76" s="13"/>
    </row>
    <row r="77" spans="2:8" ht="16.5" thickBot="1">
      <c r="B77" s="60"/>
      <c r="C77" s="14" t="s">
        <v>43</v>
      </c>
      <c r="D77" s="15">
        <f>D74+D75-D76</f>
        <v>16140</v>
      </c>
      <c r="E77" s="16">
        <f t="shared" ref="E77:F77" si="9">E74+E75-E76</f>
        <v>-186800</v>
      </c>
      <c r="F77" s="16">
        <f t="shared" si="9"/>
        <v>13400</v>
      </c>
    </row>
    <row r="78" spans="2:8" ht="16.5" thickBot="1"/>
    <row r="79" spans="2:8" ht="20.100000000000001" customHeight="1" thickBot="1">
      <c r="B79" s="61" t="s">
        <v>44</v>
      </c>
      <c r="C79" s="62"/>
      <c r="D79" s="62"/>
      <c r="E79" s="62"/>
      <c r="F79" s="62"/>
      <c r="G79" s="63"/>
    </row>
    <row r="81" spans="2:2">
      <c r="B81" s="1" t="s">
        <v>45</v>
      </c>
    </row>
    <row r="82" spans="2:2">
      <c r="B82" s="1" t="s">
        <v>46</v>
      </c>
    </row>
  </sheetData>
  <mergeCells count="19">
    <mergeCell ref="B7:B9"/>
    <mergeCell ref="B11:G11"/>
    <mergeCell ref="B15:B19"/>
    <mergeCell ref="B74:B77"/>
    <mergeCell ref="B79:G79"/>
    <mergeCell ref="B2:G2"/>
    <mergeCell ref="B41:B45"/>
    <mergeCell ref="B47:G47"/>
    <mergeCell ref="B50:B54"/>
    <mergeCell ref="B56:G56"/>
    <mergeCell ref="B59:B69"/>
    <mergeCell ref="B71:G71"/>
    <mergeCell ref="B21:G21"/>
    <mergeCell ref="B24:B28"/>
    <mergeCell ref="G27:G28"/>
    <mergeCell ref="B30:G30"/>
    <mergeCell ref="B33:B35"/>
    <mergeCell ref="B37:G37"/>
    <mergeCell ref="B4:G4"/>
  </mergeCells>
  <pageMargins left="0.39370078740157483" right="0.39370078740157483" top="0.59055118110236227" bottom="0.59055118110236227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2010-09-24T19:33:28Z</dcterms:modified>
</cp:coreProperties>
</file>